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4952" windowHeight="9000" tabRatio="844" activeTab="0"/>
  </bookViews>
  <sheets>
    <sheet name="申込金一覧表" sheetId="1" r:id="rId1"/>
    <sheet name="誓約書" sheetId="2" state="hidden" r:id="rId2"/>
    <sheet name="リレーエントリー" sheetId="3" state="hidden" r:id="rId3"/>
    <sheet name="個人エントリー" sheetId="4" r:id="rId4"/>
    <sheet name="個人エントリー確認用" sheetId="5" r:id="rId5"/>
    <sheet name="リレーエントリー確認用" sheetId="6" state="hidden" r:id="rId6"/>
    <sheet name="参照" sheetId="7" state="hidden" r:id="rId7"/>
    <sheet name="参照 (2)" sheetId="8" state="hidden" r:id="rId8"/>
    <sheet name="大会名" sheetId="9" state="hidden" r:id="rId9"/>
    <sheet name="CSVCOMP" sheetId="10" state="hidden" r:id="rId10"/>
    <sheet name="CSVTEAM" sheetId="11" state="hidden" r:id="rId11"/>
    <sheet name="泳力検定申込" sheetId="12" r:id="rId12"/>
  </sheets>
  <definedNames>
    <definedName name="_xlnm.Print_Area" localSheetId="1">'誓約書'!$A$1:$F$33</definedName>
    <definedName name="_xlnm.Print_Titles" localSheetId="4">'個人エントリー確認用'!$1:$3</definedName>
    <definedName name="エントリー代選択">'大会名'!$A$1:$C$4</definedName>
    <definedName name="バタフライ" localSheetId="7">'参照 (2)'!$D$2:$D$4</definedName>
    <definedName name="バタフライ">'参照'!$D$2:$D$4</definedName>
    <definedName name="メドレーリレー" localSheetId="7">'参照 (2)'!$G$2:$G$3</definedName>
    <definedName name="メドレーリレー">'参照'!$G$2:$G$3</definedName>
    <definedName name="リレー" localSheetId="7">'参照 (2)'!$F$2:$F$3</definedName>
    <definedName name="リレー">'参照'!$F$2:$F$3</definedName>
    <definedName name="リレークラスコード" localSheetId="7">'参照 (2)'!$E$8:$F$15</definedName>
    <definedName name="リレークラスコード">'参照'!$E$8:$F$15</definedName>
    <definedName name="個人メドレー" localSheetId="7">'参照 (2)'!$E$2:$E$3</definedName>
    <definedName name="個人メドレー">'参照'!$E$2:$E$3</definedName>
    <definedName name="氏名">'個人エントリー'!$P$2:$P$51</definedName>
    <definedName name="自由形" localSheetId="7">'参照 (2)'!$A$2:$A$5</definedName>
    <definedName name="自由形">'参照'!$A$2:$A$5</definedName>
    <definedName name="種目距離コード" localSheetId="7">'参照 (2)'!$A$14:$B$33</definedName>
    <definedName name="種目距離コード">'参照'!$A$14:$B$33</definedName>
    <definedName name="所属" localSheetId="7">'参照 (2)'!$M$1:$O$37</definedName>
    <definedName name="所属">'参照'!$M$1:$O$37</definedName>
    <definedName name="性別" localSheetId="7">'参照 (2)'!$A$10:$B$12</definedName>
    <definedName name="性別">'参照'!$A$10:$B$12</definedName>
    <definedName name="大会名">'大会名'!$A$2:$A$4</definedName>
    <definedName name="背泳ぎ" localSheetId="7">'参照 (2)'!$B$2:$B$4</definedName>
    <definedName name="背泳ぎ">'参照'!$B$2:$B$4</definedName>
    <definedName name="平泳ぎ" localSheetId="7">'参照 (2)'!$C$2:$C$4</definedName>
    <definedName name="平泳ぎ">'参照'!$C$2:$C$4</definedName>
  </definedNames>
  <calcPr fullCalcOnLoad="1"/>
</workbook>
</file>

<file path=xl/sharedStrings.xml><?xml version="1.0" encoding="utf-8"?>
<sst xmlns="http://schemas.openxmlformats.org/spreadsheetml/2006/main" count="456" uniqueCount="267">
  <si>
    <t>申込金一覧表</t>
  </si>
  <si>
    <t>男子</t>
  </si>
  <si>
    <t>個人種目</t>
  </si>
  <si>
    <t>女子</t>
  </si>
  <si>
    <t>合計</t>
  </si>
  <si>
    <t>合 計</t>
  </si>
  <si>
    <t>×</t>
  </si>
  <si>
    <t>プログラム</t>
  </si>
  <si>
    <t>×</t>
  </si>
  <si>
    <t>チーム名：</t>
  </si>
  <si>
    <t>チーム略称：</t>
  </si>
  <si>
    <t>住所：</t>
  </si>
  <si>
    <t>〒</t>
  </si>
  <si>
    <t>ＦＡＸ：</t>
  </si>
  <si>
    <t>ＴＥＬ：</t>
  </si>
  <si>
    <t>代表者：</t>
  </si>
  <si>
    <t>申込責任者：</t>
  </si>
  <si>
    <t>種目＝</t>
  </si>
  <si>
    <t>円</t>
  </si>
  <si>
    <t>部＝</t>
  </si>
  <si>
    <t>参加数：</t>
  </si>
  <si>
    <t>男</t>
  </si>
  <si>
    <t>名</t>
  </si>
  <si>
    <t>女</t>
  </si>
  <si>
    <t>―</t>
  </si>
  <si>
    <t>合計</t>
  </si>
  <si>
    <t>性別</t>
  </si>
  <si>
    <t>生年月日</t>
  </si>
  <si>
    <t>グループ</t>
  </si>
  <si>
    <t>種目１</t>
  </si>
  <si>
    <t>距離１</t>
  </si>
  <si>
    <t>タイム１</t>
  </si>
  <si>
    <t>種目２</t>
  </si>
  <si>
    <t>距離２</t>
  </si>
  <si>
    <t>タイム２</t>
  </si>
  <si>
    <t>姓</t>
  </si>
  <si>
    <t>自由形</t>
  </si>
  <si>
    <t>背泳ぎ</t>
  </si>
  <si>
    <t>平泳ぎ</t>
  </si>
  <si>
    <t>個人メドレー</t>
  </si>
  <si>
    <t>種目</t>
  </si>
  <si>
    <t>距離</t>
  </si>
  <si>
    <t>年齢</t>
  </si>
  <si>
    <t>タイム</t>
  </si>
  <si>
    <t>チーム名</t>
  </si>
  <si>
    <t>E-Mail：</t>
  </si>
  <si>
    <t>No.</t>
  </si>
  <si>
    <t>フリガナ（姓）</t>
  </si>
  <si>
    <t>フリガナ（名）</t>
  </si>
  <si>
    <t>No.</t>
  </si>
  <si>
    <t>所属番号</t>
  </si>
  <si>
    <t>ヨミガナ</t>
  </si>
  <si>
    <t>所属名</t>
  </si>
  <si>
    <t>ＯＫ山城</t>
  </si>
  <si>
    <t>OKﾔﾏｼﾛ</t>
  </si>
  <si>
    <t>ＯＫ田宮</t>
  </si>
  <si>
    <t>OKﾀﾐﾔ</t>
  </si>
  <si>
    <t>ＯＫ脇町</t>
  </si>
  <si>
    <t>OKﾜｷﾏﾁ</t>
  </si>
  <si>
    <t>ＯＫ藍住</t>
  </si>
  <si>
    <t>OKｱｲｽﾞﾐ</t>
  </si>
  <si>
    <t>エースＳＳ</t>
  </si>
  <si>
    <t>ｴｰｽSS</t>
  </si>
  <si>
    <t>トビウオ川内</t>
  </si>
  <si>
    <t>ﾄﾋﾞｳｵｶﾜｳﾁ</t>
  </si>
  <si>
    <t>アサンＳＣ</t>
  </si>
  <si>
    <t>ｱｻﾝSC</t>
  </si>
  <si>
    <t>ハッピーＳＳ</t>
  </si>
  <si>
    <t>ﾊｯﾋﾟｰSS</t>
  </si>
  <si>
    <t>ハッピー阿南</t>
  </si>
  <si>
    <t>ﾊｯﾋﾟｰｱﾅﾝ</t>
  </si>
  <si>
    <t>ハッピー鴨島</t>
  </si>
  <si>
    <t>ﾊｯﾋﾟｰｶﾓｼﾞﾏ</t>
  </si>
  <si>
    <t>ＳＶ北島</t>
  </si>
  <si>
    <t>SVｷﾀｼﾞﾏ</t>
  </si>
  <si>
    <t>メック泳泳王</t>
  </si>
  <si>
    <t>ﾒｯｸ</t>
  </si>
  <si>
    <t>ＴＳＤ</t>
  </si>
  <si>
    <t>TSD</t>
  </si>
  <si>
    <t>四国進学会</t>
  </si>
  <si>
    <t>ｼｺｸｼﾝｶﾞｸｶｲ</t>
  </si>
  <si>
    <t>いしいドーム</t>
  </si>
  <si>
    <t>ｲｼｲﾄﾞｰﾑ</t>
  </si>
  <si>
    <t>かもめＳＳ</t>
  </si>
  <si>
    <t>ｶﾓﾒSS</t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</si>
  <si>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</si>
  <si>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</si>
  <si>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</si>
  <si>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</si>
  <si>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</si>
  <si>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</si>
  <si>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</si>
  <si>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</si>
  <si>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</si>
  <si>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</si>
  <si>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</si>
  <si>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</si>
  <si>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</si>
  <si>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</si>
  <si>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</si>
  <si>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</si>
  <si>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</si>
  <si>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</si>
  <si>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</si>
  <si>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</si>
  <si>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</si>
  <si>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</si>
  <si>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</si>
  <si>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</si>
  <si>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</si>
  <si>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</si>
  <si>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</si>
  <si>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</si>
  <si>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</si>
  <si>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</si>
  <si>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</si>
  <si>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</si>
  <si>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</si>
  <si>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</si>
  <si>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</si>
  <si>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</si>
  <si>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</si>
  <si>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チーム番号(4)</t>
  </si>
  <si>
    <t>チーム名(20)</t>
  </si>
  <si>
    <t>ﾖﾐｶﾞﾅ(15)</t>
  </si>
  <si>
    <t>所属番号(4)</t>
  </si>
  <si>
    <t>加盟番号(2)</t>
  </si>
  <si>
    <t>ｴﾝﾄﾘｰ(5)</t>
  </si>
  <si>
    <t>ｴﾝﾄﾘｰﾀｲﾑ(7)</t>
  </si>
  <si>
    <t>フリガナ（姓）</t>
  </si>
  <si>
    <t>タイム１</t>
  </si>
  <si>
    <t>タイム２</t>
  </si>
  <si>
    <t>No.</t>
  </si>
  <si>
    <t>グループ</t>
  </si>
  <si>
    <t>タイム</t>
  </si>
  <si>
    <t>チーム略称</t>
  </si>
  <si>
    <t>徳島県水泳連盟殿</t>
  </si>
  <si>
    <t>誓  約  書</t>
  </si>
  <si>
    <t>は、週1回以上定期的に水泳練習を実施しており、自己の健康管理については</t>
  </si>
  <si>
    <t>一切の責任を負うことを誓約致します。</t>
  </si>
  <si>
    <t>出場選手捺印</t>
  </si>
  <si>
    <t>私達は大会出場にあたり、健康について何ら異常はなく、自己の健康管理につ</t>
  </si>
  <si>
    <t>いては一切の責任を負うことを署名、捺印の上ここに誓約致します</t>
  </si>
  <si>
    <t>No</t>
  </si>
  <si>
    <t xml:space="preserve">      氏　　  　名</t>
  </si>
  <si>
    <t>印</t>
  </si>
  <si>
    <t xml:space="preserve">       氏　  　　名</t>
  </si>
  <si>
    <t xml:space="preserve">  </t>
  </si>
  <si>
    <t>平成　　年　　月　　日</t>
  </si>
  <si>
    <t xml:space="preserve">クラブ名　　　　　　　　　　     　　　　　                               </t>
  </si>
  <si>
    <t xml:space="preserve">住所　　　　　　   　　　　　　　　　　        　                          </t>
  </si>
  <si>
    <t xml:space="preserve">TEL　　　　　　　　　　　　　　　   　　                                   </t>
  </si>
  <si>
    <t xml:space="preserve">  責任者　　　　　               　　　　　　　　　　                 （印）</t>
  </si>
  <si>
    <t>Ｇスイム</t>
  </si>
  <si>
    <t>ぴっぐかふぇ</t>
  </si>
  <si>
    <t>グンゼ西明石</t>
  </si>
  <si>
    <t>淡路ＭＳＣ</t>
  </si>
  <si>
    <t>たくま</t>
  </si>
  <si>
    <t>バタフライ</t>
  </si>
  <si>
    <t>リレー</t>
  </si>
  <si>
    <t>メドレーリレー</t>
  </si>
  <si>
    <t xml:space="preserve"> 100m</t>
  </si>
  <si>
    <t xml:space="preserve">  50m</t>
  </si>
  <si>
    <t xml:space="preserve"> 200m</t>
  </si>
  <si>
    <t>男</t>
  </si>
  <si>
    <t>リレー</t>
  </si>
  <si>
    <t xml:space="preserve"> 100m</t>
  </si>
  <si>
    <t>自由形</t>
  </si>
  <si>
    <t>背泳ぎ</t>
  </si>
  <si>
    <t>平泳ぎ</t>
  </si>
  <si>
    <t>バタフライ</t>
  </si>
  <si>
    <t>個人メドレー</t>
  </si>
  <si>
    <t>メドレーリレー</t>
  </si>
  <si>
    <t>年齢</t>
  </si>
  <si>
    <t>グループ</t>
  </si>
  <si>
    <t xml:space="preserve">  25m</t>
  </si>
  <si>
    <t xml:space="preserve">  50m</t>
  </si>
  <si>
    <t>性別</t>
  </si>
  <si>
    <t>ドルフィン</t>
  </si>
  <si>
    <t>女</t>
  </si>
  <si>
    <t>自由形  25m</t>
  </si>
  <si>
    <t>自由形  50m</t>
  </si>
  <si>
    <t>自由形 100m</t>
  </si>
  <si>
    <t>自由形 200m</t>
  </si>
  <si>
    <t>背泳ぎ  25m</t>
  </si>
  <si>
    <t>背泳ぎ  50m</t>
  </si>
  <si>
    <t>ＵＺＵ倶楽部</t>
  </si>
  <si>
    <t>ｳｽﾞｸﾗﾌﾞ</t>
  </si>
  <si>
    <t>背泳ぎ 100m</t>
  </si>
  <si>
    <t>池水</t>
  </si>
  <si>
    <t>ｲｹｽｲ</t>
  </si>
  <si>
    <t>平泳ぎ  25m</t>
  </si>
  <si>
    <t>Gｽｲﾑ</t>
  </si>
  <si>
    <t>平泳ぎ  50m</t>
  </si>
  <si>
    <t>ﾋﾟｯｸﾞｶﾌｪ</t>
  </si>
  <si>
    <t>平泳ぎ 100m</t>
  </si>
  <si>
    <t>ｸﾞﾝｾﾞﾆｼｱｶｼ</t>
  </si>
  <si>
    <t>バタフライ  25m</t>
  </si>
  <si>
    <t>ｱﾜｼﾞMSC</t>
  </si>
  <si>
    <t>バタフライ  50m</t>
  </si>
  <si>
    <t>ﾀｸﾏ</t>
  </si>
  <si>
    <t>バタフライ 100m</t>
  </si>
  <si>
    <t>ＤＨＳＴ</t>
  </si>
  <si>
    <t>DHST</t>
  </si>
  <si>
    <t>個人メドレー 100m</t>
  </si>
  <si>
    <t>関西酔イマー</t>
  </si>
  <si>
    <t>ｶﾝｻｲｽｲﾏ</t>
  </si>
  <si>
    <t>個人メドレー 200m</t>
  </si>
  <si>
    <t>フィッタ川江</t>
  </si>
  <si>
    <t>ﾌｨｯﾀｶﾜﾉｴ</t>
  </si>
  <si>
    <t>リレー 100m</t>
  </si>
  <si>
    <t>フィッタ高知</t>
  </si>
  <si>
    <t>ﾌｨｯﾀｺｳﾁ</t>
  </si>
  <si>
    <t>リレー 200m</t>
  </si>
  <si>
    <t>チームちから</t>
  </si>
  <si>
    <t>ﾁｰﾑﾁｶﾗ</t>
  </si>
  <si>
    <t>メドレーリレー 100m</t>
  </si>
  <si>
    <t>伊藤SS</t>
  </si>
  <si>
    <t>ｲﾄｳSS</t>
  </si>
  <si>
    <t>メドレーリレー 200m</t>
  </si>
  <si>
    <t>ＪＳＳ高知</t>
  </si>
  <si>
    <t>JSSｺｳﾁ</t>
  </si>
  <si>
    <t>SEAMAX</t>
  </si>
  <si>
    <t>徳大ＷＳＣ</t>
  </si>
  <si>
    <t>ﾄｸﾀﾞｲWSC</t>
  </si>
  <si>
    <t>ＧＲＥＥＮＳ</t>
  </si>
  <si>
    <t>GREENS</t>
  </si>
  <si>
    <t>コナミ播磨屋</t>
  </si>
  <si>
    <t>ｺﾅﾐﾊﾘﾏﾔ</t>
  </si>
  <si>
    <t>徳島大学</t>
  </si>
  <si>
    <t>ﾄｸｼﾏﾀﾞｲｶﾞｸ</t>
  </si>
  <si>
    <t>レッドサン</t>
  </si>
  <si>
    <t>チームゼロ</t>
  </si>
  <si>
    <t>ﾁｰﾑｾﾞﾛ</t>
  </si>
  <si>
    <t>サンダーＳＳ</t>
  </si>
  <si>
    <t>ｻﾝﾀﾞｰSS</t>
  </si>
  <si>
    <t>鏡水会</t>
  </si>
  <si>
    <t>ｷｮｳｽｲｶｲ</t>
  </si>
  <si>
    <t>徳大ＷＳＣ</t>
  </si>
  <si>
    <t>ﾄｸﾀﾞｲWSC</t>
  </si>
  <si>
    <t>ＧＲＥＥＮＳ</t>
  </si>
  <si>
    <t>GREENS</t>
  </si>
  <si>
    <t>コナミ播磨屋</t>
  </si>
  <si>
    <t>ｺﾅﾐﾊﾘﾏﾔ</t>
  </si>
  <si>
    <t>ﾄｸｼﾏﾀﾞｲｶﾞｸ</t>
  </si>
  <si>
    <t>ﾁｰﾑｾﾞﾛ</t>
  </si>
  <si>
    <t>ｻﾝﾀﾞｰSS</t>
  </si>
  <si>
    <t>ｷｮｳｽｲｶｲ</t>
  </si>
  <si>
    <t>２０１４年度マスターズ夏季水泳競技大会</t>
  </si>
  <si>
    <t>２０１４年度関西マスターズスポーツフェスティバル　徳島県マスターズ春季水泳競技大会</t>
  </si>
  <si>
    <t>（チーム略称がプログラムに掲載されます）</t>
  </si>
  <si>
    <t>フリガナ</t>
  </si>
  <si>
    <t>学年</t>
  </si>
  <si>
    <t>　</t>
  </si>
  <si>
    <t>種目３</t>
  </si>
  <si>
    <t>距離３</t>
  </si>
  <si>
    <t>タイム３</t>
  </si>
  <si>
    <t>氏名</t>
  </si>
  <si>
    <t>検定料</t>
  </si>
  <si>
    <t>ﾌﾘｶﾞﾅ</t>
  </si>
  <si>
    <t>泳力検定</t>
  </si>
  <si>
    <t>×</t>
  </si>
  <si>
    <t>泳力検定申込確認</t>
  </si>
  <si>
    <t>名＝</t>
  </si>
  <si>
    <t xml:space="preserve"> 200m</t>
  </si>
  <si>
    <t>第９回　徳島県チャレンジスイムミート　兼　ニチレイチャレンジ泳力検定会</t>
  </si>
  <si>
    <r>
      <t xml:space="preserve">年齢
</t>
    </r>
    <r>
      <rPr>
        <sz val="7"/>
        <rFont val="ＭＳ Ｐ明朝"/>
        <family val="1"/>
      </rPr>
      <t>（2022/7/3現在）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</si>
</sst>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##"/>
    <numFmt numFmtId="177" formatCode="0.00_ "/>
    <numFmt numFmtId="178" formatCode="#,##0_ "/>
    <numFmt numFmtId="179" formatCode="&quot;　　　&quot;@&quot;出場にあたり、当クラブ出場選手&quot;"/>
    <numFmt numFmtId="180" formatCode="#,##0&quot; 円&quot;"/>
  </numFmts>
  <fonts count="48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33" borderId="10" xfId="61" applyFont="1" applyFill="1" applyBorder="1" applyAlignment="1">
      <alignment horizontal="center"/>
      <protection/>
    </xf>
    <xf numFmtId="0" fontId="7" fillId="0" borderId="11" xfId="61" applyFont="1" applyFill="1" applyBorder="1" applyAlignment="1">
      <alignment horizontal="right" wrapText="1"/>
      <protection/>
    </xf>
    <xf numFmtId="0" fontId="7" fillId="33" borderId="0" xfId="61" applyFont="1" applyFill="1" applyBorder="1" applyAlignment="1">
      <alignment horizontal="center"/>
      <protection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12" xfId="0" applyBorder="1" applyAlignment="1" applyProtection="1">
      <alignment/>
      <protection hidden="1" locked="0"/>
    </xf>
    <xf numFmtId="49" fontId="0" fillId="0" borderId="12" xfId="0" applyNumberFormat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177" fontId="0" fillId="0" borderId="0" xfId="0" applyNumberFormat="1" applyAlignment="1">
      <alignment/>
    </xf>
    <xf numFmtId="49" fontId="0" fillId="0" borderId="12" xfId="0" applyNumberFormat="1" applyBorder="1" applyAlignment="1" applyProtection="1">
      <alignment/>
      <protection hidden="1" locked="0"/>
    </xf>
    <xf numFmtId="49" fontId="0" fillId="0" borderId="12" xfId="0" applyNumberForma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horizontal="right" vertical="center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2" xfId="0" applyBorder="1" applyAlignment="1" applyProtection="1">
      <alignment horizontal="right"/>
      <protection hidden="1"/>
    </xf>
    <xf numFmtId="0" fontId="7" fillId="0" borderId="23" xfId="61" applyFont="1" applyFill="1" applyBorder="1" applyAlignment="1">
      <alignment horizontal="right" wrapText="1"/>
      <protection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2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7" fillId="0" borderId="23" xfId="61" applyFont="1" applyFill="1" applyBorder="1" applyAlignment="1">
      <alignment horizontal="left" shrinkToFit="1"/>
      <protection/>
    </xf>
    <xf numFmtId="0" fontId="7" fillId="33" borderId="10" xfId="61" applyFont="1" applyFill="1" applyBorder="1" applyAlignment="1">
      <alignment horizontal="center" shrinkToFit="1"/>
      <protection/>
    </xf>
    <xf numFmtId="0" fontId="7" fillId="33" borderId="0" xfId="61" applyFont="1" applyFill="1" applyBorder="1" applyAlignment="1">
      <alignment horizontal="center" shrinkToFit="1"/>
      <protection/>
    </xf>
    <xf numFmtId="0" fontId="7" fillId="0" borderId="11" xfId="61" applyFont="1" applyFill="1" applyBorder="1" applyAlignment="1">
      <alignment horizontal="left" shrinkToFit="1"/>
      <protection/>
    </xf>
    <xf numFmtId="0" fontId="0" fillId="0" borderId="0" xfId="0" applyAlignment="1">
      <alignment shrinkToFit="1"/>
    </xf>
    <xf numFmtId="0" fontId="11" fillId="0" borderId="0" xfId="0" applyFont="1" applyAlignment="1">
      <alignment shrinkToFit="1"/>
    </xf>
    <xf numFmtId="0" fontId="0" fillId="0" borderId="0" xfId="0" applyFont="1" applyAlignment="1">
      <alignment/>
    </xf>
    <xf numFmtId="179" fontId="9" fillId="0" borderId="0" xfId="0" applyNumberFormat="1" applyFont="1" applyAlignment="1">
      <alignment horizontal="left" vertical="center"/>
    </xf>
    <xf numFmtId="179" fontId="9" fillId="0" borderId="0" xfId="0" applyNumberFormat="1" applyFont="1" applyAlignment="1">
      <alignment horizontal="center" vertical="center"/>
    </xf>
    <xf numFmtId="0" fontId="7" fillId="0" borderId="0" xfId="61" applyFont="1" applyFill="1" applyBorder="1" applyAlignment="1">
      <alignment horizontal="right" wrapText="1"/>
      <protection/>
    </xf>
    <xf numFmtId="0" fontId="5" fillId="0" borderId="0" xfId="0" applyFont="1" applyFill="1" applyBorder="1" applyAlignment="1" applyProtection="1">
      <alignment horizontal="left" vertical="center"/>
      <protection hidden="1" locked="0"/>
    </xf>
    <xf numFmtId="0" fontId="0" fillId="0" borderId="12" xfId="0" applyNumberFormat="1" applyBorder="1" applyAlignment="1" applyProtection="1">
      <alignment horizontal="center"/>
      <protection hidden="1" locked="0"/>
    </xf>
    <xf numFmtId="0" fontId="0" fillId="0" borderId="0" xfId="0" applyAlignment="1" applyProtection="1">
      <alignment shrinkToFit="1"/>
      <protection hidden="1"/>
    </xf>
    <xf numFmtId="0" fontId="0" fillId="0" borderId="22" xfId="0" applyBorder="1" applyAlignment="1" applyProtection="1">
      <alignment horizontal="center" shrinkToFit="1"/>
      <protection hidden="1"/>
    </xf>
    <xf numFmtId="0" fontId="0" fillId="0" borderId="22" xfId="0" applyBorder="1" applyAlignment="1" applyProtection="1">
      <alignment horizontal="right" shrinkToFit="1"/>
      <protection hidden="1"/>
    </xf>
    <xf numFmtId="0" fontId="0" fillId="0" borderId="22" xfId="0" applyBorder="1" applyAlignment="1" applyProtection="1">
      <alignment shrinkToFit="1"/>
      <protection hidden="1"/>
    </xf>
    <xf numFmtId="0" fontId="0" fillId="0" borderId="0" xfId="0" applyAlignment="1" applyProtection="1">
      <alignment horizontal="right" shrinkToFi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 applyProtection="1">
      <alignment/>
      <protection locked="0"/>
    </xf>
    <xf numFmtId="180" fontId="0" fillId="0" borderId="12" xfId="0" applyNumberFormat="1" applyBorder="1" applyAlignment="1" applyProtection="1">
      <alignment/>
      <protection hidden="1"/>
    </xf>
    <xf numFmtId="0" fontId="5" fillId="34" borderId="17" xfId="0" applyFont="1" applyFill="1" applyBorder="1" applyAlignment="1" applyProtection="1">
      <alignment horizontal="center" vertical="center"/>
      <protection hidden="1" locked="0"/>
    </xf>
    <xf numFmtId="178" fontId="5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right" vertical="center"/>
      <protection hidden="1"/>
    </xf>
    <xf numFmtId="0" fontId="5" fillId="0" borderId="13" xfId="0" applyFont="1" applyFill="1" applyBorder="1" applyAlignment="1" applyProtection="1">
      <alignment horizontal="right" vertical="center"/>
      <protection hidden="1"/>
    </xf>
    <xf numFmtId="3" fontId="5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7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34" borderId="25" xfId="0" applyFont="1" applyFill="1" applyBorder="1" applyAlignment="1" applyProtection="1">
      <alignment horizontal="center" vertical="center"/>
      <protection hidden="1" locked="0"/>
    </xf>
    <xf numFmtId="0" fontId="5" fillId="34" borderId="13" xfId="0" applyFont="1" applyFill="1" applyBorder="1" applyAlignment="1" applyProtection="1">
      <alignment horizontal="center" vertical="center"/>
      <protection hidden="1" locked="0"/>
    </xf>
    <xf numFmtId="0" fontId="5" fillId="34" borderId="25" xfId="0" applyFont="1" applyFill="1" applyBorder="1" applyAlignment="1" applyProtection="1">
      <alignment horizontal="left" vertical="center"/>
      <protection hidden="1" locked="0"/>
    </xf>
    <xf numFmtId="0" fontId="5" fillId="34" borderId="17" xfId="0" applyFont="1" applyFill="1" applyBorder="1" applyAlignment="1" applyProtection="1">
      <alignment horizontal="left" vertical="center"/>
      <protection hidden="1" locked="0"/>
    </xf>
    <xf numFmtId="0" fontId="5" fillId="34" borderId="13" xfId="0" applyFont="1" applyFill="1" applyBorder="1" applyAlignment="1" applyProtection="1">
      <alignment horizontal="left" vertical="center"/>
      <protection hidden="1" locked="0"/>
    </xf>
    <xf numFmtId="0" fontId="8" fillId="34" borderId="25" xfId="43" applyFill="1" applyBorder="1" applyAlignment="1" applyProtection="1">
      <alignment horizontal="center" vertical="center"/>
      <protection hidden="1" locked="0"/>
    </xf>
    <xf numFmtId="49" fontId="5" fillId="34" borderId="25" xfId="0" applyNumberFormat="1" applyFont="1" applyFill="1" applyBorder="1" applyAlignment="1" applyProtection="1">
      <alignment horizontal="left" vertical="center"/>
      <protection hidden="1" locked="0"/>
    </xf>
    <xf numFmtId="49" fontId="5" fillId="34" borderId="17" xfId="0" applyNumberFormat="1" applyFont="1" applyFill="1" applyBorder="1" applyAlignment="1" applyProtection="1">
      <alignment horizontal="left" vertical="center"/>
      <protection hidden="1" locked="0"/>
    </xf>
    <xf numFmtId="49" fontId="5" fillId="34" borderId="13" xfId="0" applyNumberFormat="1" applyFont="1" applyFill="1" applyBorder="1" applyAlignment="1" applyProtection="1">
      <alignment horizontal="left" vertical="center"/>
      <protection hidden="1" locked="0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5" fillId="34" borderId="25" xfId="0" applyNumberFormat="1" applyFont="1" applyFill="1" applyBorder="1" applyAlignment="1" applyProtection="1">
      <alignment horizontal="center" vertical="center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/>
      <protection hidden="1" locked="0"/>
    </xf>
    <xf numFmtId="49" fontId="5" fillId="34" borderId="17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照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37"/>
  <sheetViews>
    <sheetView showGridLines="0" showZeros="0" tabSelected="1" zoomScalePageLayoutView="0" workbookViewId="0" topLeftCell="A1">
      <selection activeCell="B3" sqref="B3:W3"/>
    </sheetView>
  </sheetViews>
  <sheetFormatPr defaultColWidth="3.50390625" defaultRowHeight="13.5"/>
  <cols>
    <col min="1" max="1" width="3.50390625" style="19" customWidth="1"/>
    <col min="2" max="2" width="3.50390625" style="20" customWidth="1"/>
    <col min="3" max="16384" width="3.50390625" style="19" customWidth="1"/>
  </cols>
  <sheetData>
    <row r="3" spans="2:23" ht="22.5" customHeight="1">
      <c r="B3" s="99" t="s">
        <v>265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2:24" ht="13.5" customHeight="1">
      <c r="B4" s="19"/>
      <c r="X4" s="18"/>
    </row>
    <row r="5" spans="2:24" ht="22.5" customHeight="1">
      <c r="B5" s="100" t="s">
        <v>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8"/>
    </row>
    <row r="7" spans="2:23" ht="19.5" customHeight="1">
      <c r="B7" s="89" t="s">
        <v>251</v>
      </c>
      <c r="C7" s="89"/>
      <c r="D7" s="89"/>
      <c r="E7" s="89"/>
      <c r="F7" s="92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</row>
    <row r="8" ht="6" customHeight="1"/>
    <row r="9" spans="2:24" ht="19.5" customHeight="1">
      <c r="B9" s="89" t="s">
        <v>9</v>
      </c>
      <c r="C9" s="89"/>
      <c r="D9" s="89"/>
      <c r="E9" s="89"/>
      <c r="F9" s="92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4"/>
      <c r="X9" s="21"/>
    </row>
    <row r="10" spans="3:24" ht="19.5" customHeight="1">
      <c r="C10" s="20"/>
      <c r="D10" s="20"/>
      <c r="E10" s="2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21"/>
    </row>
    <row r="11" spans="2:24" ht="19.5" customHeight="1">
      <c r="B11" s="89" t="s">
        <v>251</v>
      </c>
      <c r="C11" s="89"/>
      <c r="D11" s="89"/>
      <c r="E11" s="89"/>
      <c r="F11" s="92"/>
      <c r="G11" s="93"/>
      <c r="H11" s="93"/>
      <c r="I11" s="93"/>
      <c r="J11" s="93"/>
      <c r="K11" s="94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21"/>
    </row>
    <row r="12" ht="6" customHeight="1"/>
    <row r="13" spans="2:13" ht="19.5" customHeight="1">
      <c r="B13" s="89" t="s">
        <v>10</v>
      </c>
      <c r="C13" s="89"/>
      <c r="D13" s="89"/>
      <c r="E13" s="89"/>
      <c r="F13" s="92"/>
      <c r="G13" s="93"/>
      <c r="H13" s="93"/>
      <c r="I13" s="93"/>
      <c r="J13" s="93"/>
      <c r="K13" s="94"/>
      <c r="M13" s="19" t="s">
        <v>250</v>
      </c>
    </row>
    <row r="14" ht="19.5" customHeight="1"/>
    <row r="15" spans="2:14" ht="19.5" customHeight="1">
      <c r="B15" s="89" t="s">
        <v>11</v>
      </c>
      <c r="C15" s="89"/>
      <c r="D15" s="89"/>
      <c r="E15" s="89"/>
      <c r="F15" s="21" t="s">
        <v>12</v>
      </c>
      <c r="G15" s="101"/>
      <c r="H15" s="102"/>
      <c r="I15" s="21" t="s">
        <v>24</v>
      </c>
      <c r="J15" s="101"/>
      <c r="K15" s="103"/>
      <c r="L15" s="102"/>
      <c r="N15" s="21"/>
    </row>
    <row r="16" spans="3:14" ht="12" customHeight="1">
      <c r="C16" s="20"/>
      <c r="D16" s="20"/>
      <c r="E16" s="20"/>
      <c r="F16" s="21"/>
      <c r="G16" s="21"/>
      <c r="H16" s="21"/>
      <c r="I16" s="21"/>
      <c r="J16" s="21"/>
      <c r="K16" s="21"/>
      <c r="L16" s="21"/>
      <c r="N16" s="21"/>
    </row>
    <row r="17" spans="3:23" ht="19.5" customHeight="1">
      <c r="C17" s="21"/>
      <c r="D17" s="21"/>
      <c r="E17" s="21"/>
      <c r="F17" s="92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4"/>
    </row>
    <row r="18" ht="19.5" customHeight="1"/>
    <row r="19" spans="2:23" ht="19.5" customHeight="1">
      <c r="B19" s="89" t="s">
        <v>14</v>
      </c>
      <c r="C19" s="89"/>
      <c r="D19" s="89"/>
      <c r="E19" s="89"/>
      <c r="F19" s="96"/>
      <c r="G19" s="97"/>
      <c r="H19" s="97"/>
      <c r="I19" s="97"/>
      <c r="J19" s="97"/>
      <c r="K19" s="97"/>
      <c r="L19" s="98"/>
      <c r="M19" s="80" t="s">
        <v>13</v>
      </c>
      <c r="N19" s="80"/>
      <c r="O19" s="80"/>
      <c r="P19" s="80"/>
      <c r="Q19" s="96"/>
      <c r="R19" s="97"/>
      <c r="S19" s="97"/>
      <c r="T19" s="97"/>
      <c r="U19" s="97"/>
      <c r="V19" s="97"/>
      <c r="W19" s="98"/>
    </row>
    <row r="20" spans="3:23" ht="19.5" customHeight="1">
      <c r="C20" s="20"/>
      <c r="D20" s="20"/>
      <c r="E20" s="20"/>
      <c r="F20" s="22"/>
      <c r="G20" s="22"/>
      <c r="H20" s="22"/>
      <c r="I20" s="22"/>
      <c r="J20" s="22"/>
      <c r="K20" s="22"/>
      <c r="L20" s="22"/>
      <c r="M20" s="21"/>
      <c r="N20" s="21"/>
      <c r="O20" s="21"/>
      <c r="P20" s="21"/>
      <c r="Q20" s="22"/>
      <c r="R20" s="22"/>
      <c r="S20" s="22"/>
      <c r="T20" s="22"/>
      <c r="U20" s="22"/>
      <c r="V20" s="22"/>
      <c r="W20" s="22"/>
    </row>
    <row r="21" spans="2:23" ht="19.5" customHeight="1">
      <c r="B21" s="89" t="s">
        <v>45</v>
      </c>
      <c r="C21" s="89"/>
      <c r="D21" s="89"/>
      <c r="E21" s="89"/>
      <c r="F21" s="9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91"/>
    </row>
    <row r="22" ht="19.5" customHeight="1"/>
    <row r="23" spans="2:23" ht="19.5" customHeight="1">
      <c r="B23" s="89" t="s">
        <v>15</v>
      </c>
      <c r="C23" s="89"/>
      <c r="D23" s="89"/>
      <c r="E23" s="89"/>
      <c r="F23" s="90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91"/>
    </row>
    <row r="24" ht="19.5" customHeight="1"/>
    <row r="25" spans="2:23" ht="19.5" customHeight="1">
      <c r="B25" s="89" t="s">
        <v>16</v>
      </c>
      <c r="C25" s="89"/>
      <c r="D25" s="89"/>
      <c r="E25" s="89"/>
      <c r="F25" s="90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91"/>
    </row>
    <row r="26" ht="19.5" customHeight="1"/>
    <row r="27" spans="2:21" ht="24.75" customHeight="1">
      <c r="B27" s="89" t="s">
        <v>20</v>
      </c>
      <c r="C27" s="89"/>
      <c r="D27" s="89"/>
      <c r="E27" s="89"/>
      <c r="G27" s="19" t="s">
        <v>21</v>
      </c>
      <c r="H27" s="81">
        <f>COUNTIF('個人エントリー'!B2:B51,G27)</f>
        <v>0</v>
      </c>
      <c r="I27" s="84"/>
      <c r="J27" s="19" t="s">
        <v>22</v>
      </c>
      <c r="L27" s="19" t="s">
        <v>23</v>
      </c>
      <c r="M27" s="81">
        <f>COUNTIF('個人エントリー'!B2:B51,L27)</f>
        <v>0</v>
      </c>
      <c r="N27" s="84"/>
      <c r="O27" s="19" t="s">
        <v>22</v>
      </c>
      <c r="Q27" s="80" t="s">
        <v>25</v>
      </c>
      <c r="R27" s="80"/>
      <c r="S27" s="85">
        <f>H27+M27</f>
        <v>0</v>
      </c>
      <c r="T27" s="86"/>
      <c r="U27" s="19" t="s">
        <v>22</v>
      </c>
    </row>
    <row r="28" spans="9:10" ht="24.75" customHeight="1">
      <c r="I28" s="80"/>
      <c r="J28" s="80"/>
    </row>
    <row r="29" spans="2:23" ht="24.75" customHeight="1">
      <c r="B29" s="24"/>
      <c r="C29" s="25"/>
      <c r="D29" s="25"/>
      <c r="E29" s="25"/>
      <c r="F29" s="26"/>
      <c r="G29" s="81" t="s">
        <v>1</v>
      </c>
      <c r="H29" s="84"/>
      <c r="I29" s="87">
        <v>800</v>
      </c>
      <c r="J29" s="88"/>
      <c r="K29" s="88"/>
      <c r="L29" s="27" t="s">
        <v>18</v>
      </c>
      <c r="M29" s="27" t="s">
        <v>6</v>
      </c>
      <c r="N29" s="78">
        <f>SUMPRODUCT(('個人エントリー'!$B$2:$B$51="男")*('個人エントリー'!$I$2:$I$51&gt;0))+SUMPRODUCT(('個人エントリー'!$B$2:$B$51="男")*('個人エントリー'!$L$2:$L$51&gt;0))+SUMPRODUCT(('個人エントリー'!$B$2:$B$51="男")*('個人エントリー'!$O$2:$O$51&gt;0))</f>
        <v>0</v>
      </c>
      <c r="O29" s="78"/>
      <c r="P29" s="78"/>
      <c r="Q29" s="78" t="s">
        <v>17</v>
      </c>
      <c r="R29" s="78"/>
      <c r="S29" s="77">
        <f>I29*N29</f>
        <v>0</v>
      </c>
      <c r="T29" s="77"/>
      <c r="U29" s="77"/>
      <c r="V29" s="77"/>
      <c r="W29" s="23" t="s">
        <v>18</v>
      </c>
    </row>
    <row r="30" spans="2:23" ht="24.75" customHeight="1">
      <c r="B30" s="79" t="s">
        <v>2</v>
      </c>
      <c r="C30" s="80"/>
      <c r="D30" s="80"/>
      <c r="E30" s="80"/>
      <c r="F30" s="28"/>
      <c r="G30" s="81" t="s">
        <v>3</v>
      </c>
      <c r="H30" s="84"/>
      <c r="I30" s="87">
        <f>I29</f>
        <v>800</v>
      </c>
      <c r="J30" s="88"/>
      <c r="K30" s="88"/>
      <c r="L30" s="27" t="s">
        <v>18</v>
      </c>
      <c r="M30" s="27" t="s">
        <v>6</v>
      </c>
      <c r="N30" s="78">
        <f>SUMPRODUCT(('個人エントリー'!$B$2:$B$51="女")*('個人エントリー'!$I$2:$I$51&gt;0))+SUMPRODUCT(('個人エントリー'!$B$2:$B$51="女")*('個人エントリー'!$L$2:$L$51&gt;0))+SUMPRODUCT(('個人エントリー'!$B$2:$B$51="女")*('個人エントリー'!$O$2:$O$51&gt;0))</f>
        <v>0</v>
      </c>
      <c r="O30" s="78"/>
      <c r="P30" s="78"/>
      <c r="Q30" s="78" t="s">
        <v>17</v>
      </c>
      <c r="R30" s="78"/>
      <c r="S30" s="77">
        <f>I30*N30</f>
        <v>0</v>
      </c>
      <c r="T30" s="77"/>
      <c r="U30" s="77"/>
      <c r="V30" s="77"/>
      <c r="W30" s="23" t="s">
        <v>18</v>
      </c>
    </row>
    <row r="31" spans="2:23" ht="24.75" customHeight="1">
      <c r="B31" s="29"/>
      <c r="C31" s="30"/>
      <c r="D31" s="30"/>
      <c r="E31" s="30"/>
      <c r="F31" s="31"/>
      <c r="G31" s="81" t="s">
        <v>4</v>
      </c>
      <c r="H31" s="84"/>
      <c r="I31" s="87">
        <f>I30</f>
        <v>800</v>
      </c>
      <c r="J31" s="88"/>
      <c r="K31" s="88"/>
      <c r="L31" s="27" t="s">
        <v>18</v>
      </c>
      <c r="M31" s="27" t="s">
        <v>6</v>
      </c>
      <c r="N31" s="78">
        <f>SUM(N29:P30)</f>
        <v>0</v>
      </c>
      <c r="O31" s="78"/>
      <c r="P31" s="78"/>
      <c r="Q31" s="78" t="s">
        <v>17</v>
      </c>
      <c r="R31" s="78"/>
      <c r="S31" s="77">
        <f>I31*N31</f>
        <v>0</v>
      </c>
      <c r="T31" s="77"/>
      <c r="U31" s="77"/>
      <c r="V31" s="77"/>
      <c r="W31" s="23" t="s">
        <v>18</v>
      </c>
    </row>
    <row r="32" spans="2:23" ht="24.75" customHeight="1">
      <c r="B32" s="81" t="s">
        <v>7</v>
      </c>
      <c r="C32" s="78"/>
      <c r="D32" s="78"/>
      <c r="E32" s="78"/>
      <c r="F32" s="32"/>
      <c r="G32" s="32"/>
      <c r="H32" s="33"/>
      <c r="I32" s="87">
        <v>1000</v>
      </c>
      <c r="J32" s="88"/>
      <c r="K32" s="88"/>
      <c r="L32" s="27" t="s">
        <v>18</v>
      </c>
      <c r="M32" s="27" t="s">
        <v>8</v>
      </c>
      <c r="N32" s="76"/>
      <c r="O32" s="76"/>
      <c r="P32" s="76"/>
      <c r="Q32" s="78" t="s">
        <v>19</v>
      </c>
      <c r="R32" s="78"/>
      <c r="S32" s="77">
        <f>I32*N32</f>
        <v>0</v>
      </c>
      <c r="T32" s="77"/>
      <c r="U32" s="77"/>
      <c r="V32" s="77"/>
      <c r="W32" s="23" t="s">
        <v>18</v>
      </c>
    </row>
    <row r="33" spans="2:23" ht="24.75" customHeight="1">
      <c r="B33" s="81" t="s">
        <v>260</v>
      </c>
      <c r="C33" s="78"/>
      <c r="D33" s="78"/>
      <c r="E33" s="78"/>
      <c r="F33" s="32" t="s">
        <v>258</v>
      </c>
      <c r="G33" s="32"/>
      <c r="H33" s="33"/>
      <c r="I33" s="87">
        <v>300</v>
      </c>
      <c r="J33" s="88"/>
      <c r="K33" s="88"/>
      <c r="L33" s="27" t="s">
        <v>18</v>
      </c>
      <c r="M33" s="27" t="s">
        <v>261</v>
      </c>
      <c r="N33" s="78">
        <f>SUM('泳力検定申込'!G4:G53)/300</f>
        <v>0</v>
      </c>
      <c r="O33" s="78"/>
      <c r="P33" s="78"/>
      <c r="Q33" s="78" t="s">
        <v>263</v>
      </c>
      <c r="R33" s="78"/>
      <c r="S33" s="77">
        <f>I33*N33</f>
        <v>0</v>
      </c>
      <c r="T33" s="77"/>
      <c r="U33" s="77"/>
      <c r="V33" s="77"/>
      <c r="W33" s="23" t="s">
        <v>18</v>
      </c>
    </row>
    <row r="34" spans="5:23" ht="24.75" customHeight="1">
      <c r="E34" s="21"/>
      <c r="I34" s="20"/>
      <c r="O34" s="82" t="s">
        <v>5</v>
      </c>
      <c r="P34" s="83"/>
      <c r="Q34" s="83"/>
      <c r="R34" s="83"/>
      <c r="S34" s="77">
        <f>S31+S32+S33</f>
        <v>0</v>
      </c>
      <c r="T34" s="77"/>
      <c r="U34" s="77"/>
      <c r="V34" s="77"/>
      <c r="W34" s="23" t="s">
        <v>18</v>
      </c>
    </row>
    <row r="35" spans="5:7" ht="19.5" customHeight="1">
      <c r="E35" s="21"/>
      <c r="G35" s="20"/>
    </row>
    <row r="36" spans="5:7" ht="19.5" customHeight="1">
      <c r="E36" s="21"/>
      <c r="G36" s="20"/>
    </row>
    <row r="37" spans="5:7" ht="19.5" customHeight="1">
      <c r="E37" s="21"/>
      <c r="G37" s="20"/>
    </row>
  </sheetData>
  <sheetProtection password="C4BA" sheet="1"/>
  <mergeCells count="58">
    <mergeCell ref="B3:W3"/>
    <mergeCell ref="B5:W5"/>
    <mergeCell ref="F9:W9"/>
    <mergeCell ref="F17:W17"/>
    <mergeCell ref="G15:H15"/>
    <mergeCell ref="J15:L15"/>
    <mergeCell ref="B13:E13"/>
    <mergeCell ref="F13:K13"/>
    <mergeCell ref="B9:E9"/>
    <mergeCell ref="B15:E15"/>
    <mergeCell ref="F7:W7"/>
    <mergeCell ref="B7:E7"/>
    <mergeCell ref="F11:K11"/>
    <mergeCell ref="B11:E11"/>
    <mergeCell ref="B19:E19"/>
    <mergeCell ref="B21:E21"/>
    <mergeCell ref="F21:W21"/>
    <mergeCell ref="F19:L19"/>
    <mergeCell ref="M19:P19"/>
    <mergeCell ref="Q19:W19"/>
    <mergeCell ref="I31:K31"/>
    <mergeCell ref="B27:E27"/>
    <mergeCell ref="I29:K29"/>
    <mergeCell ref="I30:K30"/>
    <mergeCell ref="G31:H31"/>
    <mergeCell ref="B23:E23"/>
    <mergeCell ref="F23:W23"/>
    <mergeCell ref="B25:E25"/>
    <mergeCell ref="F25:W25"/>
    <mergeCell ref="N30:P30"/>
    <mergeCell ref="S33:V33"/>
    <mergeCell ref="S30:V30"/>
    <mergeCell ref="S31:V31"/>
    <mergeCell ref="N29:P29"/>
    <mergeCell ref="N33:P33"/>
    <mergeCell ref="B32:E32"/>
    <mergeCell ref="I32:K32"/>
    <mergeCell ref="I33:K33"/>
    <mergeCell ref="G29:H29"/>
    <mergeCell ref="G30:H30"/>
    <mergeCell ref="Q33:R33"/>
    <mergeCell ref="B30:E30"/>
    <mergeCell ref="B33:E33"/>
    <mergeCell ref="S34:V34"/>
    <mergeCell ref="O34:R34"/>
    <mergeCell ref="H27:I27"/>
    <mergeCell ref="M27:N27"/>
    <mergeCell ref="S27:T27"/>
    <mergeCell ref="Q27:R27"/>
    <mergeCell ref="I28:J28"/>
    <mergeCell ref="N32:P32"/>
    <mergeCell ref="S32:V32"/>
    <mergeCell ref="Q29:R29"/>
    <mergeCell ref="Q30:R30"/>
    <mergeCell ref="Q31:R31"/>
    <mergeCell ref="S29:V29"/>
    <mergeCell ref="Q32:R32"/>
    <mergeCell ref="N31:P31"/>
  </mergeCells>
  <dataValidations count="8">
    <dataValidation type="textLength" showInputMessage="1" showErrorMessage="1" prompt="全角で６文字までの入力です。" errorTitle="チーム略称" error="全角6文字までで入力してください" imeMode="hiragana" sqref="F13:K13">
      <formula1>1</formula1>
      <formula2>6</formula2>
    </dataValidation>
    <dataValidation type="textLength" operator="equal" allowBlank="1" showInputMessage="1" showErrorMessage="1" imeMode="off" sqref="G15:H15">
      <formula1>3</formula1>
    </dataValidation>
    <dataValidation type="textLength" operator="equal" allowBlank="1" showInputMessage="1" showErrorMessage="1" imeMode="off" sqref="J15:L15">
      <formula1>4</formula1>
    </dataValidation>
    <dataValidation allowBlank="1" showInputMessage="1" showErrorMessage="1" imeMode="off" sqref="F21:W21 F19:L19 Q19:W19"/>
    <dataValidation allowBlank="1" showInputMessage="1" showErrorMessage="1" imeMode="hiragana" sqref="F17:W17 F23:W23 F25:W25 L9:W11 F9:K10"/>
    <dataValidation allowBlank="1" showInputMessage="1" showErrorMessage="1" prompt="大会名、選択後に金額が表示されます。" sqref="I29:K31"/>
    <dataValidation allowBlank="1" showInputMessage="1" showErrorMessage="1" imeMode="fullKatakana" sqref="F7:W7"/>
    <dataValidation allowBlank="1" showInputMessage="1" showErrorMessage="1" prompt="半角ｶﾅで入力してください" imeMode="halfKatakana" sqref="F11:K11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1"/>
  <sheetViews>
    <sheetView zoomScalePageLayoutView="0" workbookViewId="0" topLeftCell="A1">
      <selection activeCell="A2" sqref="A2"/>
    </sheetView>
  </sheetViews>
  <sheetFormatPr defaultColWidth="9.00390625" defaultRowHeight="13.5"/>
  <cols>
    <col min="4" max="4" width="32.625" style="0" bestFit="1" customWidth="1"/>
    <col min="6" max="6" width="11.375" style="0" bestFit="1" customWidth="1"/>
  </cols>
  <sheetData>
    <row r="1" spans="1:37" ht="12.7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  <c r="O1" t="s">
        <v>99</v>
      </c>
      <c r="P1" t="s">
        <v>100</v>
      </c>
      <c r="Q1" t="s">
        <v>101</v>
      </c>
      <c r="R1" t="s">
        <v>102</v>
      </c>
      <c r="S1" t="s">
        <v>103</v>
      </c>
      <c r="T1" t="s">
        <v>104</v>
      </c>
      <c r="U1" t="s">
        <v>105</v>
      </c>
      <c r="V1" t="s">
        <v>106</v>
      </c>
      <c r="W1" t="s">
        <v>107</v>
      </c>
      <c r="X1" t="s">
        <v>108</v>
      </c>
      <c r="Y1" t="s">
        <v>109</v>
      </c>
      <c r="Z1" t="s">
        <v>110</v>
      </c>
      <c r="AA1" t="s">
        <v>111</v>
      </c>
      <c r="AB1" t="s">
        <v>112</v>
      </c>
      <c r="AC1" t="s">
        <v>113</v>
      </c>
      <c r="AD1" t="s">
        <v>114</v>
      </c>
      <c r="AE1" t="s">
        <v>115</v>
      </c>
      <c r="AF1" t="s">
        <v>116</v>
      </c>
      <c r="AG1" t="s">
        <v>117</v>
      </c>
      <c r="AH1" t="s">
        <v>118</v>
      </c>
      <c r="AI1" t="s">
        <v>119</v>
      </c>
      <c r="AJ1" t="s">
        <v>120</v>
      </c>
      <c r="AK1" t="s">
        <v>121</v>
      </c>
    </row>
    <row r="2" spans="1:23" ht="12.75">
      <c r="A2">
        <f>IF('個人エントリー'!A2="","",VLOOKUP('申込金一覧表'!$F$13,所属,2,0)*100+'個人エントリー'!A2)</f>
      </c>
      <c r="C2">
        <f>IF('個人エントリー'!B2="","",VLOOKUP('個人エントリー'!B2,'参照'!$A$9:$B$12,2,0))</f>
      </c>
      <c r="D2">
        <f>IF('個人エントリー'!C2="","",(IF((LEN('個人エントリー'!C2)+LEN('個人エントリー'!D2))&gt;4,'個人エントリー'!C2&amp;'個人エントリー'!D2,IF((LEN('個人エントリー'!C2)+LEN('個人エントリー'!D2))=3,'個人エントリー'!C2&amp;"　　"&amp;'個人エントリー'!D2,IF((LEN('個人エントリー'!C2)+LEN('個人エントリー'!D2))=2,'個人エントリー'!C2&amp;"　　　"&amp;'個人エントリー'!D2,IF('個人エントリー'!C2="",0,'個人エントリー'!C2&amp;"　"&amp;'個人エントリー'!D2))))))</f>
      </c>
      <c r="E2" t="str">
        <f>'個人エントリー'!E2&amp;" "&amp;'個人エントリー'!F2</f>
        <v> </v>
      </c>
      <c r="F2">
        <f>IF('個人エントリー'!G2="","",VALUE(SUBSTITUTE('個人エントリー'!G2,"/","")))</f>
      </c>
      <c r="G2">
        <f>IF(LEFT('個人エントリー'!H2)="小",1,IF(LEFT('個人エントリー'!H2)="中",2,IF(LEFT('個人エントリー'!H2)="高",3,"")))</f>
      </c>
      <c r="H2">
        <f>IF(G2="","",VALUE(RIGHT('個人エントリー'!H2)))</f>
      </c>
      <c r="K2">
        <f>IF(D2="","",'申込金一覧表'!$F$13)</f>
      </c>
      <c r="L2">
        <f>IF(D2="","",'申込金一覧表'!$F$11)</f>
      </c>
      <c r="Q2">
        <f>IF(D2="","",4)</f>
      </c>
      <c r="R2">
        <f>IF(D2="","",VLOOKUP('個人エントリー'!I2&amp;'個人エントリー'!J2,種目距離コード,2,0))</f>
      </c>
      <c r="S2" s="14">
        <f>IF('個人エントリー'!K2="","",'個人エントリー'!K2)</f>
      </c>
      <c r="T2">
        <f>IF(D2="","",VLOOKUP('個人エントリー'!L2&amp;'個人エントリー'!M2,種目距離コード,2,0))</f>
      </c>
      <c r="U2" s="14">
        <f>IF('個人エントリー'!N2="","",'個人エントリー'!N2)</f>
      </c>
      <c r="V2">
        <f>IF(D2="","",VLOOKUP('個人エントリー'!O2&amp;'個人エントリー'!P2,種目距離コード,2,0))</f>
      </c>
      <c r="W2" s="14">
        <f>IF('個人エントリー'!Q2="","",'個人エントリー'!Q2)</f>
      </c>
    </row>
    <row r="3" spans="1:23" ht="12.75">
      <c r="A3">
        <f>IF('個人エントリー'!A3="","",VLOOKUP('申込金一覧表'!$F$13,所属,2,0)*100+'個人エントリー'!A3)</f>
      </c>
      <c r="C3">
        <f>IF('個人エントリー'!B3="","",VLOOKUP('個人エントリー'!B3,'参照'!$A$9:$B$12,2,0))</f>
      </c>
      <c r="D3">
        <f>IF('個人エントリー'!C3="","",(IF((LEN('個人エントリー'!C3)+LEN('個人エントリー'!D3))&gt;4,'個人エントリー'!C3&amp;'個人エントリー'!D3,IF((LEN('個人エントリー'!C3)+LEN('個人エントリー'!D3))=3,'個人エントリー'!C3&amp;"　　"&amp;'個人エントリー'!D3,IF((LEN('個人エントリー'!C3)+LEN('個人エントリー'!D3))=2,'個人エントリー'!C3&amp;"　　　"&amp;'個人エントリー'!D3,IF('個人エントリー'!C3="",0,'個人エントリー'!C3&amp;"　"&amp;'個人エントリー'!D3))))))</f>
      </c>
      <c r="E3" t="str">
        <f>'個人エントリー'!E3&amp;" "&amp;'個人エントリー'!F3</f>
        <v> </v>
      </c>
      <c r="F3">
        <f>IF('個人エントリー'!G3="","",VALUE(SUBSTITUTE('個人エントリー'!G3,"/","")))</f>
      </c>
      <c r="G3">
        <f>IF(LEFT('個人エントリー'!H3)="小",1,IF(LEFT('個人エントリー'!H3)="中",2,IF(LEFT('個人エントリー'!H3)="高",3,"")))</f>
      </c>
      <c r="H3">
        <f>IF(G3="","",VALUE(RIGHT('個人エントリー'!H3)))</f>
      </c>
      <c r="K3">
        <f>IF(D3="","",'申込金一覧表'!$F$13)</f>
      </c>
      <c r="L3">
        <f>IF(D3="","",'申込金一覧表'!$F$11)</f>
      </c>
      <c r="Q3">
        <f aca="true" t="shared" si="0" ref="Q3:Q51">IF(D3="","",4)</f>
      </c>
      <c r="R3">
        <f>IF(D3="","",VLOOKUP('個人エントリー'!I3&amp;'個人エントリー'!J3,種目距離コード,2,0))</f>
      </c>
      <c r="S3" s="14">
        <f>IF('個人エントリー'!K3="","",'個人エントリー'!K3)</f>
      </c>
      <c r="T3">
        <f>IF(D3="","",VLOOKUP('個人エントリー'!L3&amp;'個人エントリー'!M3,種目距離コード,2,0))</f>
      </c>
      <c r="U3" s="14">
        <f>IF('個人エントリー'!N3="","",'個人エントリー'!N3)</f>
      </c>
      <c r="V3">
        <f>IF(D3="","",VLOOKUP('個人エントリー'!O3&amp;'個人エントリー'!P3,種目距離コード,2,0))</f>
      </c>
      <c r="W3" s="14">
        <f>IF('個人エントリー'!Q3="","",'個人エントリー'!Q3)</f>
      </c>
    </row>
    <row r="4" spans="1:23" ht="12.75">
      <c r="A4">
        <f>IF('個人エントリー'!A4="","",VLOOKUP('申込金一覧表'!$F$13,所属,2,0)*100+'個人エントリー'!A4)</f>
      </c>
      <c r="C4">
        <f>IF('個人エントリー'!B4="","",VLOOKUP('個人エントリー'!B4,'参照'!$A$9:$B$12,2,0))</f>
      </c>
      <c r="D4">
        <f>IF('個人エントリー'!C4="","",(IF((LEN('個人エントリー'!C4)+LEN('個人エントリー'!D4))&gt;4,'個人エントリー'!C4&amp;'個人エントリー'!D4,IF((LEN('個人エントリー'!C4)+LEN('個人エントリー'!D4))=3,'個人エントリー'!C4&amp;"　　"&amp;'個人エントリー'!D4,IF((LEN('個人エントリー'!C4)+LEN('個人エントリー'!D4))=2,'個人エントリー'!C4&amp;"　　　"&amp;'個人エントリー'!D4,IF('個人エントリー'!C4="",0,'個人エントリー'!C4&amp;"　"&amp;'個人エントリー'!D4))))))</f>
      </c>
      <c r="E4" t="str">
        <f>'個人エントリー'!E4&amp;" "&amp;'個人エントリー'!F4</f>
        <v> </v>
      </c>
      <c r="F4">
        <f>IF('個人エントリー'!G4="","",VALUE(SUBSTITUTE('個人エントリー'!G4,"/","")))</f>
      </c>
      <c r="G4">
        <f>IF(LEFT('個人エントリー'!H4)="小",1,IF(LEFT('個人エントリー'!H4)="中",2,IF(LEFT('個人エントリー'!H4)="高",3,"")))</f>
      </c>
      <c r="H4">
        <f>IF(G4="","",VALUE(RIGHT('個人エントリー'!H4)))</f>
      </c>
      <c r="K4">
        <f>IF(D4="","",'申込金一覧表'!$F$13)</f>
      </c>
      <c r="L4">
        <f>IF(D4="","",'申込金一覧表'!$F$11)</f>
      </c>
      <c r="Q4">
        <f t="shared" si="0"/>
      </c>
      <c r="R4">
        <f>IF(D4="","",VLOOKUP('個人エントリー'!I4&amp;'個人エントリー'!J4,種目距離コード,2,0))</f>
      </c>
      <c r="S4" s="14">
        <f>IF('個人エントリー'!K4="","",'個人エントリー'!K4)</f>
      </c>
      <c r="T4">
        <f>IF(D4="","",VLOOKUP('個人エントリー'!L4&amp;'個人エントリー'!M4,種目距離コード,2,0))</f>
      </c>
      <c r="U4" s="14">
        <f>IF('個人エントリー'!N4="","",'個人エントリー'!N4)</f>
      </c>
      <c r="V4">
        <f>IF(D4="","",VLOOKUP('個人エントリー'!O4&amp;'個人エントリー'!P4,種目距離コード,2,0))</f>
      </c>
      <c r="W4" s="14">
        <f>IF('個人エントリー'!Q4="","",'個人エントリー'!Q4)</f>
      </c>
    </row>
    <row r="5" spans="1:23" ht="12.75">
      <c r="A5">
        <f>IF('個人エントリー'!A5="","",VLOOKUP('申込金一覧表'!$F$13,所属,2,0)*100+'個人エントリー'!A5)</f>
      </c>
      <c r="C5">
        <f>IF('個人エントリー'!B5="","",VLOOKUP('個人エントリー'!B5,'参照'!$A$9:$B$12,2,0))</f>
      </c>
      <c r="D5">
        <f>IF('個人エントリー'!C5="","",(IF((LEN('個人エントリー'!C5)+LEN('個人エントリー'!D5))&gt;4,'個人エントリー'!C5&amp;'個人エントリー'!D5,IF((LEN('個人エントリー'!C5)+LEN('個人エントリー'!D5))=3,'個人エントリー'!C5&amp;"　　"&amp;'個人エントリー'!D5,IF((LEN('個人エントリー'!C5)+LEN('個人エントリー'!D5))=2,'個人エントリー'!C5&amp;"　　　"&amp;'個人エントリー'!D5,IF('個人エントリー'!C5="",0,'個人エントリー'!C5&amp;"　"&amp;'個人エントリー'!D5))))))</f>
      </c>
      <c r="E5" t="str">
        <f>'個人エントリー'!E5&amp;" "&amp;'個人エントリー'!F5</f>
        <v> </v>
      </c>
      <c r="F5">
        <f>IF('個人エントリー'!G5="","",VALUE(SUBSTITUTE('個人エントリー'!G5,"/","")))</f>
      </c>
      <c r="G5">
        <f>IF(LEFT('個人エントリー'!H5)="小",1,IF(LEFT('個人エントリー'!H5)="中",2,IF(LEFT('個人エントリー'!H5)="高",3,"")))</f>
      </c>
      <c r="H5">
        <f>IF(G5="","",VALUE(RIGHT('個人エントリー'!H5)))</f>
      </c>
      <c r="K5">
        <f>IF(D5="","",'申込金一覧表'!$F$13)</f>
      </c>
      <c r="L5">
        <f>IF(D5="","",'申込金一覧表'!$F$11)</f>
      </c>
      <c r="Q5">
        <f t="shared" si="0"/>
      </c>
      <c r="R5">
        <f>IF(D5="","",VLOOKUP('個人エントリー'!I5&amp;'個人エントリー'!J5,種目距離コード,2,0))</f>
      </c>
      <c r="S5" s="14">
        <f>IF('個人エントリー'!K5="","",'個人エントリー'!K5)</f>
      </c>
      <c r="T5">
        <f>IF(D5="","",VLOOKUP('個人エントリー'!L5&amp;'個人エントリー'!M5,種目距離コード,2,0))</f>
      </c>
      <c r="U5" s="14">
        <f>IF('個人エントリー'!N5="","",'個人エントリー'!N5)</f>
      </c>
      <c r="V5">
        <f>IF(D5="","",VLOOKUP('個人エントリー'!O5&amp;'個人エントリー'!P5,種目距離コード,2,0))</f>
      </c>
      <c r="W5" s="14">
        <f>IF('個人エントリー'!Q5="","",'個人エントリー'!Q5)</f>
      </c>
    </row>
    <row r="6" spans="1:23" ht="12.75">
      <c r="A6">
        <f>IF('個人エントリー'!A6="","",VLOOKUP('申込金一覧表'!$F$13,所属,2,0)*100+'個人エントリー'!A6)</f>
      </c>
      <c r="C6">
        <f>IF('個人エントリー'!B6="","",VLOOKUP('個人エントリー'!B6,'参照'!$A$9:$B$12,2,0))</f>
      </c>
      <c r="D6">
        <f>IF('個人エントリー'!C6="","",(IF((LEN('個人エントリー'!C6)+LEN('個人エントリー'!D6))&gt;4,'個人エントリー'!C6&amp;'個人エントリー'!D6,IF((LEN('個人エントリー'!C6)+LEN('個人エントリー'!D6))=3,'個人エントリー'!C6&amp;"　　"&amp;'個人エントリー'!D6,IF((LEN('個人エントリー'!C6)+LEN('個人エントリー'!D6))=2,'個人エントリー'!C6&amp;"　　　"&amp;'個人エントリー'!D6,IF('個人エントリー'!C6="",0,'個人エントリー'!C6&amp;"　"&amp;'個人エントリー'!D6))))))</f>
      </c>
      <c r="E6" t="str">
        <f>'個人エントリー'!E6&amp;" "&amp;'個人エントリー'!F6</f>
        <v> </v>
      </c>
      <c r="F6">
        <f>IF('個人エントリー'!G6="","",VALUE(SUBSTITUTE('個人エントリー'!G6,"/","")))</f>
      </c>
      <c r="G6">
        <f>IF(LEFT('個人エントリー'!H6)="小",1,IF(LEFT('個人エントリー'!H6)="中",2,IF(LEFT('個人エントリー'!H6)="高",3,"")))</f>
      </c>
      <c r="H6">
        <f>IF(G6="","",VALUE(RIGHT('個人エントリー'!H6)))</f>
      </c>
      <c r="K6">
        <f>IF(D6="","",'申込金一覧表'!$F$13)</f>
      </c>
      <c r="L6">
        <f>IF(D6="","",'申込金一覧表'!$F$11)</f>
      </c>
      <c r="Q6">
        <f t="shared" si="0"/>
      </c>
      <c r="R6">
        <f>IF(D6="","",VLOOKUP('個人エントリー'!I6&amp;'個人エントリー'!J6,種目距離コード,2,0))</f>
      </c>
      <c r="S6" s="14">
        <f>IF('個人エントリー'!K6="","",'個人エントリー'!K6)</f>
      </c>
      <c r="T6">
        <f>IF(D6="","",VLOOKUP('個人エントリー'!L6&amp;'個人エントリー'!M6,種目距離コード,2,0))</f>
      </c>
      <c r="U6" s="14">
        <f>IF('個人エントリー'!N6="","",'個人エントリー'!N6)</f>
      </c>
      <c r="V6">
        <f>IF(D6="","",VLOOKUP('個人エントリー'!O6&amp;'個人エントリー'!P6,種目距離コード,2,0))</f>
      </c>
      <c r="W6" s="14">
        <f>IF('個人エントリー'!Q6="","",'個人エントリー'!Q6)</f>
      </c>
    </row>
    <row r="7" spans="1:23" ht="12.75">
      <c r="A7">
        <f>IF('個人エントリー'!A7="","",VLOOKUP('申込金一覧表'!$F$13,所属,2,0)*100+'個人エントリー'!A7)</f>
      </c>
      <c r="C7">
        <f>IF('個人エントリー'!B7="","",VLOOKUP('個人エントリー'!B7,'参照'!$A$9:$B$12,2,0))</f>
      </c>
      <c r="D7">
        <f>IF('個人エントリー'!C7="","",(IF((LEN('個人エントリー'!C7)+LEN('個人エントリー'!D7))&gt;4,'個人エントリー'!C7&amp;'個人エントリー'!D7,IF((LEN('個人エントリー'!C7)+LEN('個人エントリー'!D7))=3,'個人エントリー'!C7&amp;"　　"&amp;'個人エントリー'!D7,IF((LEN('個人エントリー'!C7)+LEN('個人エントリー'!D7))=2,'個人エントリー'!C7&amp;"　　　"&amp;'個人エントリー'!D7,IF('個人エントリー'!C7="",0,'個人エントリー'!C7&amp;"　"&amp;'個人エントリー'!D7))))))</f>
      </c>
      <c r="E7" t="str">
        <f>'個人エントリー'!E7&amp;" "&amp;'個人エントリー'!F7</f>
        <v> </v>
      </c>
      <c r="F7">
        <f>IF('個人エントリー'!G7="","",VALUE(SUBSTITUTE('個人エントリー'!G7,"/","")))</f>
      </c>
      <c r="G7">
        <f>IF(LEFT('個人エントリー'!H7)="小",1,IF(LEFT('個人エントリー'!H7)="中",2,IF(LEFT('個人エントリー'!H7)="高",3,"")))</f>
      </c>
      <c r="H7">
        <f>IF(G7="","",VALUE(RIGHT('個人エントリー'!H7)))</f>
      </c>
      <c r="K7">
        <f>IF(D7="","",'申込金一覧表'!$F$13)</f>
      </c>
      <c r="L7">
        <f>IF(D7="","",'申込金一覧表'!$F$11)</f>
      </c>
      <c r="Q7">
        <f t="shared" si="0"/>
      </c>
      <c r="R7">
        <f>IF(D7="","",VLOOKUP('個人エントリー'!I7&amp;'個人エントリー'!J7,種目距離コード,2,0))</f>
      </c>
      <c r="S7" s="14">
        <f>IF('個人エントリー'!K7="","",'個人エントリー'!K7)</f>
      </c>
      <c r="T7">
        <f>IF(D7="","",VLOOKUP('個人エントリー'!L7&amp;'個人エントリー'!M7,種目距離コード,2,0))</f>
      </c>
      <c r="U7" s="14">
        <f>IF('個人エントリー'!N7="","",'個人エントリー'!N7)</f>
      </c>
      <c r="V7">
        <f>IF(D7="","",VLOOKUP('個人エントリー'!O7&amp;'個人エントリー'!P7,種目距離コード,2,0))</f>
      </c>
      <c r="W7" s="14">
        <f>IF('個人エントリー'!Q7="","",'個人エントリー'!Q7)</f>
      </c>
    </row>
    <row r="8" spans="1:23" ht="12.75">
      <c r="A8">
        <f>IF('個人エントリー'!A8="","",VLOOKUP('申込金一覧表'!$F$13,所属,2,0)*100+'個人エントリー'!A8)</f>
      </c>
      <c r="C8">
        <f>IF('個人エントリー'!B8="","",VLOOKUP('個人エントリー'!B8,'参照'!$A$9:$B$12,2,0))</f>
      </c>
      <c r="D8">
        <f>IF('個人エントリー'!C8="","",(IF((LEN('個人エントリー'!C8)+LEN('個人エントリー'!D8))&gt;4,'個人エントリー'!C8&amp;'個人エントリー'!D8,IF((LEN('個人エントリー'!C8)+LEN('個人エントリー'!D8))=3,'個人エントリー'!C8&amp;"　　"&amp;'個人エントリー'!D8,IF((LEN('個人エントリー'!C8)+LEN('個人エントリー'!D8))=2,'個人エントリー'!C8&amp;"　　　"&amp;'個人エントリー'!D8,IF('個人エントリー'!C8="",0,'個人エントリー'!C8&amp;"　"&amp;'個人エントリー'!D8))))))</f>
      </c>
      <c r="E8" t="str">
        <f>'個人エントリー'!E8&amp;" "&amp;'個人エントリー'!F8</f>
        <v> </v>
      </c>
      <c r="F8">
        <f>IF('個人エントリー'!G8="","",VALUE(SUBSTITUTE('個人エントリー'!G8,"/","")))</f>
      </c>
      <c r="G8">
        <f>IF(LEFT('個人エントリー'!H8)="小",1,IF(LEFT('個人エントリー'!H8)="中",2,IF(LEFT('個人エントリー'!H8)="高",3,"")))</f>
      </c>
      <c r="H8">
        <f>IF(G8="","",VALUE(RIGHT('個人エントリー'!H8)))</f>
      </c>
      <c r="K8">
        <f>IF(D8="","",'申込金一覧表'!$F$13)</f>
      </c>
      <c r="L8">
        <f>IF(D8="","",'申込金一覧表'!$F$11)</f>
      </c>
      <c r="Q8">
        <f t="shared" si="0"/>
      </c>
      <c r="R8">
        <f>IF(D8="","",VLOOKUP('個人エントリー'!I8&amp;'個人エントリー'!J8,種目距離コード,2,0))</f>
      </c>
      <c r="S8" s="14">
        <f>IF('個人エントリー'!K8="","",'個人エントリー'!K8)</f>
      </c>
      <c r="T8">
        <f>IF(D8="","",VLOOKUP('個人エントリー'!L8&amp;'個人エントリー'!M8,種目距離コード,2,0))</f>
      </c>
      <c r="U8" s="14">
        <f>IF('個人エントリー'!N8="","",'個人エントリー'!N8)</f>
      </c>
      <c r="V8">
        <f>IF(D8="","",VLOOKUP('個人エントリー'!O8&amp;'個人エントリー'!P8,種目距離コード,2,0))</f>
      </c>
      <c r="W8" s="14">
        <f>IF('個人エントリー'!Q8="","",'個人エントリー'!Q8)</f>
      </c>
    </row>
    <row r="9" spans="1:23" ht="12.75">
      <c r="A9">
        <f>IF('個人エントリー'!A9="","",VLOOKUP('申込金一覧表'!$F$13,所属,2,0)*100+'個人エントリー'!A9)</f>
      </c>
      <c r="C9">
        <f>IF('個人エントリー'!B9="","",VLOOKUP('個人エントリー'!B9,'参照'!$A$9:$B$12,2,0))</f>
      </c>
      <c r="D9">
        <f>IF('個人エントリー'!C9="","",(IF((LEN('個人エントリー'!C9)+LEN('個人エントリー'!D9))&gt;4,'個人エントリー'!C9&amp;'個人エントリー'!D9,IF((LEN('個人エントリー'!C9)+LEN('個人エントリー'!D9))=3,'個人エントリー'!C9&amp;"　　"&amp;'個人エントリー'!D9,IF((LEN('個人エントリー'!C9)+LEN('個人エントリー'!D9))=2,'個人エントリー'!C9&amp;"　　　"&amp;'個人エントリー'!D9,IF('個人エントリー'!C9="",0,'個人エントリー'!C9&amp;"　"&amp;'個人エントリー'!D9))))))</f>
      </c>
      <c r="E9" t="str">
        <f>'個人エントリー'!E9&amp;" "&amp;'個人エントリー'!F9</f>
        <v> </v>
      </c>
      <c r="F9">
        <f>IF('個人エントリー'!G9="","",VALUE(SUBSTITUTE('個人エントリー'!G9,"/","")))</f>
      </c>
      <c r="G9">
        <f>IF(LEFT('個人エントリー'!H9)="小",1,IF(LEFT('個人エントリー'!H9)="中",2,IF(LEFT('個人エントリー'!H9)="高",3,"")))</f>
      </c>
      <c r="H9">
        <f>IF(G9="","",VALUE(RIGHT('個人エントリー'!H9)))</f>
      </c>
      <c r="K9">
        <f>IF(D9="","",'申込金一覧表'!$F$13)</f>
      </c>
      <c r="L9">
        <f>IF(D9="","",'申込金一覧表'!$F$11)</f>
      </c>
      <c r="Q9">
        <f t="shared" si="0"/>
      </c>
      <c r="R9">
        <f>IF(D9="","",VLOOKUP('個人エントリー'!I9&amp;'個人エントリー'!J9,種目距離コード,2,0))</f>
      </c>
      <c r="S9" s="14">
        <f>IF('個人エントリー'!K9="","",'個人エントリー'!K9)</f>
      </c>
      <c r="T9">
        <f>IF(D9="","",VLOOKUP('個人エントリー'!L9&amp;'個人エントリー'!M9,種目距離コード,2,0))</f>
      </c>
      <c r="U9" s="14">
        <f>IF('個人エントリー'!N9="","",'個人エントリー'!N9)</f>
      </c>
      <c r="V9">
        <f>IF(D9="","",VLOOKUP('個人エントリー'!O9&amp;'個人エントリー'!P9,種目距離コード,2,0))</f>
      </c>
      <c r="W9" s="14">
        <f>IF('個人エントリー'!Q9="","",'個人エントリー'!Q9)</f>
      </c>
    </row>
    <row r="10" spans="1:23" ht="12.75">
      <c r="A10">
        <f>IF('個人エントリー'!A10="","",VLOOKUP('申込金一覧表'!$F$13,所属,2,0)*100+'個人エントリー'!A10)</f>
      </c>
      <c r="C10">
        <f>IF('個人エントリー'!B10="","",VLOOKUP('個人エントリー'!B10,'参照'!$A$9:$B$12,2,0))</f>
      </c>
      <c r="D10">
        <f>IF('個人エントリー'!C10="","",(IF((LEN('個人エントリー'!C10)+LEN('個人エントリー'!D10))&gt;4,'個人エントリー'!C10&amp;'個人エントリー'!D10,IF((LEN('個人エントリー'!C10)+LEN('個人エントリー'!D10))=3,'個人エントリー'!C10&amp;"　　"&amp;'個人エントリー'!D10,IF((LEN('個人エントリー'!C10)+LEN('個人エントリー'!D10))=2,'個人エントリー'!C10&amp;"　　　"&amp;'個人エントリー'!D10,IF('個人エントリー'!C10="",0,'個人エントリー'!C10&amp;"　"&amp;'個人エントリー'!D10))))))</f>
      </c>
      <c r="E10" t="str">
        <f>'個人エントリー'!E10&amp;" "&amp;'個人エントリー'!F10</f>
        <v> </v>
      </c>
      <c r="F10">
        <f>IF('個人エントリー'!G10="","",VALUE(SUBSTITUTE('個人エントリー'!G10,"/","")))</f>
      </c>
      <c r="G10">
        <f>IF(LEFT('個人エントリー'!H10)="小",1,IF(LEFT('個人エントリー'!H10)="中",2,IF(LEFT('個人エントリー'!H10)="高",3,"")))</f>
      </c>
      <c r="H10">
        <f>IF(G10="","",VALUE(RIGHT('個人エントリー'!H10)))</f>
      </c>
      <c r="K10">
        <f>IF(D10="","",'申込金一覧表'!$F$13)</f>
      </c>
      <c r="L10">
        <f>IF(D10="","",'申込金一覧表'!$F$11)</f>
      </c>
      <c r="Q10">
        <f t="shared" si="0"/>
      </c>
      <c r="R10">
        <f>IF(D10="","",VLOOKUP('個人エントリー'!I10&amp;'個人エントリー'!J10,種目距離コード,2,0))</f>
      </c>
      <c r="S10" s="14">
        <f>IF('個人エントリー'!K10="","",'個人エントリー'!K10)</f>
      </c>
      <c r="T10">
        <f>IF(D10="","",VLOOKUP('個人エントリー'!L10&amp;'個人エントリー'!M10,種目距離コード,2,0))</f>
      </c>
      <c r="U10" s="14">
        <f>IF('個人エントリー'!N10="","",'個人エントリー'!N10)</f>
      </c>
      <c r="V10">
        <f>IF(D10="","",VLOOKUP('個人エントリー'!O10&amp;'個人エントリー'!P10,種目距離コード,2,0))</f>
      </c>
      <c r="W10" s="14">
        <f>IF('個人エントリー'!Q10="","",'個人エントリー'!Q10)</f>
      </c>
    </row>
    <row r="11" spans="1:23" ht="12.75">
      <c r="A11">
        <f>IF('個人エントリー'!A11="","",VLOOKUP('申込金一覧表'!$F$13,所属,2,0)*100+'個人エントリー'!A11)</f>
      </c>
      <c r="C11">
        <f>IF('個人エントリー'!B11="","",VLOOKUP('個人エントリー'!B11,'参照'!$A$9:$B$12,2,0))</f>
      </c>
      <c r="D11">
        <f>IF('個人エントリー'!C11="","",(IF((LEN('個人エントリー'!C11)+LEN('個人エントリー'!D11))&gt;4,'個人エントリー'!C11&amp;'個人エントリー'!D11,IF((LEN('個人エントリー'!C11)+LEN('個人エントリー'!D11))=3,'個人エントリー'!C11&amp;"　　"&amp;'個人エントリー'!D11,IF((LEN('個人エントリー'!C11)+LEN('個人エントリー'!D11))=2,'個人エントリー'!C11&amp;"　　　"&amp;'個人エントリー'!D11,IF('個人エントリー'!C11="",0,'個人エントリー'!C11&amp;"　"&amp;'個人エントリー'!D11))))))</f>
      </c>
      <c r="E11" t="str">
        <f>'個人エントリー'!E11&amp;" "&amp;'個人エントリー'!F11</f>
        <v> </v>
      </c>
      <c r="F11">
        <f>IF('個人エントリー'!G11="","",VALUE(SUBSTITUTE('個人エントリー'!G11,"/","")))</f>
      </c>
      <c r="G11">
        <f>IF(LEFT('個人エントリー'!H11)="小",1,IF(LEFT('個人エントリー'!H11)="中",2,IF(LEFT('個人エントリー'!H11)="高",3,"")))</f>
      </c>
      <c r="H11">
        <f>IF(G11="","",VALUE(RIGHT('個人エントリー'!H11)))</f>
      </c>
      <c r="K11">
        <f>IF(D11="","",'申込金一覧表'!$F$13)</f>
      </c>
      <c r="L11">
        <f>IF(D11="","",'申込金一覧表'!$F$11)</f>
      </c>
      <c r="Q11">
        <f t="shared" si="0"/>
      </c>
      <c r="R11">
        <f>IF(D11="","",VLOOKUP('個人エントリー'!I11&amp;'個人エントリー'!J11,種目距離コード,2,0))</f>
      </c>
      <c r="S11" s="14">
        <f>IF('個人エントリー'!K11="","",'個人エントリー'!K11)</f>
      </c>
      <c r="T11">
        <f>IF(D11="","",VLOOKUP('個人エントリー'!L11&amp;'個人エントリー'!M11,種目距離コード,2,0))</f>
      </c>
      <c r="U11" s="14">
        <f>IF('個人エントリー'!N11="","",'個人エントリー'!N11)</f>
      </c>
      <c r="V11">
        <f>IF(D11="","",VLOOKUP('個人エントリー'!O11&amp;'個人エントリー'!P11,種目距離コード,2,0))</f>
      </c>
      <c r="W11" s="14">
        <f>IF('個人エントリー'!Q11="","",'個人エントリー'!Q11)</f>
      </c>
    </row>
    <row r="12" spans="1:23" ht="12.75">
      <c r="A12">
        <f>IF('個人エントリー'!A12="","",VLOOKUP('申込金一覧表'!$F$13,所属,2,0)*100+'個人エントリー'!A12)</f>
      </c>
      <c r="C12">
        <f>IF('個人エントリー'!B12="","",VLOOKUP('個人エントリー'!B12,'参照'!$A$9:$B$12,2,0))</f>
      </c>
      <c r="D12">
        <f>IF('個人エントリー'!C12="","",(IF((LEN('個人エントリー'!C12)+LEN('個人エントリー'!D12))&gt;4,'個人エントリー'!C12&amp;'個人エントリー'!D12,IF((LEN('個人エントリー'!C12)+LEN('個人エントリー'!D12))=3,'個人エントリー'!C12&amp;"　　"&amp;'個人エントリー'!D12,IF((LEN('個人エントリー'!C12)+LEN('個人エントリー'!D12))=2,'個人エントリー'!C12&amp;"　　　"&amp;'個人エントリー'!D12,IF('個人エントリー'!C12="",0,'個人エントリー'!C12&amp;"　"&amp;'個人エントリー'!D12))))))</f>
      </c>
      <c r="E12" t="str">
        <f>'個人エントリー'!E12&amp;" "&amp;'個人エントリー'!F12</f>
        <v> </v>
      </c>
      <c r="F12">
        <f>IF('個人エントリー'!G12="","",VALUE(SUBSTITUTE('個人エントリー'!G12,"/","")))</f>
      </c>
      <c r="G12">
        <f>IF(LEFT('個人エントリー'!H12)="小",1,IF(LEFT('個人エントリー'!H12)="中",2,IF(LEFT('個人エントリー'!H12)="高",3,"")))</f>
      </c>
      <c r="H12">
        <f>IF(G12="","",VALUE(RIGHT('個人エントリー'!H12)))</f>
      </c>
      <c r="K12">
        <f>IF(D12="","",'申込金一覧表'!$F$13)</f>
      </c>
      <c r="L12">
        <f>IF(D12="","",'申込金一覧表'!$F$11)</f>
      </c>
      <c r="Q12">
        <f t="shared" si="0"/>
      </c>
      <c r="R12">
        <f>IF(D12="","",VLOOKUP('個人エントリー'!I12&amp;'個人エントリー'!J12,種目距離コード,2,0))</f>
      </c>
      <c r="S12" s="14">
        <f>IF('個人エントリー'!K12="","",'個人エントリー'!K12)</f>
      </c>
      <c r="T12">
        <f>IF(D12="","",VLOOKUP('個人エントリー'!L12&amp;'個人エントリー'!M12,種目距離コード,2,0))</f>
      </c>
      <c r="U12" s="14">
        <f>IF('個人エントリー'!N12="","",'個人エントリー'!N12)</f>
      </c>
      <c r="V12">
        <f>IF(D12="","",VLOOKUP('個人エントリー'!O12&amp;'個人エントリー'!P12,種目距離コード,2,0))</f>
      </c>
      <c r="W12" s="14">
        <f>IF('個人エントリー'!Q12="","",'個人エントリー'!Q12)</f>
      </c>
    </row>
    <row r="13" spans="1:23" ht="12.75">
      <c r="A13">
        <f>IF('個人エントリー'!A13="","",VLOOKUP('申込金一覧表'!$F$13,所属,2,0)*100+'個人エントリー'!A13)</f>
      </c>
      <c r="C13">
        <f>IF('個人エントリー'!B13="","",VLOOKUP('個人エントリー'!B13,'参照'!$A$9:$B$12,2,0))</f>
      </c>
      <c r="D13">
        <f>IF('個人エントリー'!C13="","",(IF((LEN('個人エントリー'!C13)+LEN('個人エントリー'!D13))&gt;4,'個人エントリー'!C13&amp;'個人エントリー'!D13,IF((LEN('個人エントリー'!C13)+LEN('個人エントリー'!D13))=3,'個人エントリー'!C13&amp;"　　"&amp;'個人エントリー'!D13,IF((LEN('個人エントリー'!C13)+LEN('個人エントリー'!D13))=2,'個人エントリー'!C13&amp;"　　　"&amp;'個人エントリー'!D13,IF('個人エントリー'!C13="",0,'個人エントリー'!C13&amp;"　"&amp;'個人エントリー'!D13))))))</f>
      </c>
      <c r="E13" t="str">
        <f>'個人エントリー'!E13&amp;" "&amp;'個人エントリー'!F13</f>
        <v> </v>
      </c>
      <c r="F13">
        <f>IF('個人エントリー'!G13="","",VALUE(SUBSTITUTE('個人エントリー'!G13,"/","")))</f>
      </c>
      <c r="G13">
        <f>IF(LEFT('個人エントリー'!H13)="小",1,IF(LEFT('個人エントリー'!H13)="中",2,IF(LEFT('個人エントリー'!H13)="高",3,"")))</f>
      </c>
      <c r="H13">
        <f>IF(G13="","",VALUE(RIGHT('個人エントリー'!H13)))</f>
      </c>
      <c r="K13">
        <f>IF(D13="","",'申込金一覧表'!$F$13)</f>
      </c>
      <c r="L13">
        <f>IF(D13="","",'申込金一覧表'!$F$11)</f>
      </c>
      <c r="Q13">
        <f t="shared" si="0"/>
      </c>
      <c r="R13">
        <f>IF(D13="","",VLOOKUP('個人エントリー'!I13&amp;'個人エントリー'!J13,種目距離コード,2,0))</f>
      </c>
      <c r="S13" s="14">
        <f>IF('個人エントリー'!K13="","",'個人エントリー'!K13)</f>
      </c>
      <c r="T13">
        <f>IF(D13="","",VLOOKUP('個人エントリー'!L13&amp;'個人エントリー'!M13,種目距離コード,2,0))</f>
      </c>
      <c r="U13" s="14">
        <f>IF('個人エントリー'!N13="","",'個人エントリー'!N13)</f>
      </c>
      <c r="V13">
        <f>IF(D13="","",VLOOKUP('個人エントリー'!O13&amp;'個人エントリー'!P13,種目距離コード,2,0))</f>
      </c>
      <c r="W13" s="14">
        <f>IF('個人エントリー'!Q13="","",'個人エントリー'!Q13)</f>
      </c>
    </row>
    <row r="14" spans="1:23" ht="12.75">
      <c r="A14">
        <f>IF('個人エントリー'!A14="","",VLOOKUP('申込金一覧表'!$F$13,所属,2,0)*100+'個人エントリー'!A14)</f>
      </c>
      <c r="C14">
        <f>IF('個人エントリー'!B14="","",VLOOKUP('個人エントリー'!B14,'参照'!$A$9:$B$12,2,0))</f>
      </c>
      <c r="D14">
        <f>IF('個人エントリー'!C14="","",(IF((LEN('個人エントリー'!C14)+LEN('個人エントリー'!D14))&gt;4,'個人エントリー'!C14&amp;'個人エントリー'!D14,IF((LEN('個人エントリー'!C14)+LEN('個人エントリー'!D14))=3,'個人エントリー'!C14&amp;"　　"&amp;'個人エントリー'!D14,IF((LEN('個人エントリー'!C14)+LEN('個人エントリー'!D14))=2,'個人エントリー'!C14&amp;"　　　"&amp;'個人エントリー'!D14,IF('個人エントリー'!C14="",0,'個人エントリー'!C14&amp;"　"&amp;'個人エントリー'!D14))))))</f>
      </c>
      <c r="E14" t="str">
        <f>'個人エントリー'!E14&amp;" "&amp;'個人エントリー'!F14</f>
        <v> </v>
      </c>
      <c r="F14">
        <f>IF('個人エントリー'!G14="","",VALUE(SUBSTITUTE('個人エントリー'!G14,"/","")))</f>
      </c>
      <c r="G14">
        <f>IF(LEFT('個人エントリー'!H14)="小",1,IF(LEFT('個人エントリー'!H14)="中",2,IF(LEFT('個人エントリー'!H14)="高",3,"")))</f>
      </c>
      <c r="H14">
        <f>IF(G14="","",VALUE(RIGHT('個人エントリー'!H14)))</f>
      </c>
      <c r="K14">
        <f>IF(D14="","",'申込金一覧表'!$F$13)</f>
      </c>
      <c r="L14">
        <f>IF(D14="","",'申込金一覧表'!$F$11)</f>
      </c>
      <c r="Q14">
        <f t="shared" si="0"/>
      </c>
      <c r="R14">
        <f>IF(D14="","",VLOOKUP('個人エントリー'!I14&amp;'個人エントリー'!J14,種目距離コード,2,0))</f>
      </c>
      <c r="S14" s="14">
        <f>IF('個人エントリー'!K14="","",'個人エントリー'!K14)</f>
      </c>
      <c r="T14">
        <f>IF(D14="","",VLOOKUP('個人エントリー'!L14&amp;'個人エントリー'!M14,種目距離コード,2,0))</f>
      </c>
      <c r="U14" s="14">
        <f>IF('個人エントリー'!N14="","",'個人エントリー'!N14)</f>
      </c>
      <c r="V14">
        <f>IF(D14="","",VLOOKUP('個人エントリー'!O14&amp;'個人エントリー'!P14,種目距離コード,2,0))</f>
      </c>
      <c r="W14" s="14">
        <f>IF('個人エントリー'!Q14="","",'個人エントリー'!Q14)</f>
      </c>
    </row>
    <row r="15" spans="1:23" ht="12.75">
      <c r="A15">
        <f>IF('個人エントリー'!A15="","",VLOOKUP('申込金一覧表'!$F$13,所属,2,0)*100+'個人エントリー'!A15)</f>
      </c>
      <c r="C15">
        <f>IF('個人エントリー'!B15="","",VLOOKUP('個人エントリー'!B15,'参照'!$A$9:$B$12,2,0))</f>
      </c>
      <c r="D15">
        <f>IF('個人エントリー'!C15="","",(IF((LEN('個人エントリー'!C15)+LEN('個人エントリー'!D15))&gt;4,'個人エントリー'!C15&amp;'個人エントリー'!D15,IF((LEN('個人エントリー'!C15)+LEN('個人エントリー'!D15))=3,'個人エントリー'!C15&amp;"　　"&amp;'個人エントリー'!D15,IF((LEN('個人エントリー'!C15)+LEN('個人エントリー'!D15))=2,'個人エントリー'!C15&amp;"　　　"&amp;'個人エントリー'!D15,IF('個人エントリー'!C15="",0,'個人エントリー'!C15&amp;"　"&amp;'個人エントリー'!D15))))))</f>
      </c>
      <c r="E15" t="str">
        <f>'個人エントリー'!E15&amp;" "&amp;'個人エントリー'!F15</f>
        <v> </v>
      </c>
      <c r="F15">
        <f>IF('個人エントリー'!G15="","",VALUE(SUBSTITUTE('個人エントリー'!G15,"/","")))</f>
      </c>
      <c r="G15">
        <f>IF(LEFT('個人エントリー'!H15)="小",1,IF(LEFT('個人エントリー'!H15)="中",2,IF(LEFT('個人エントリー'!H15)="高",3,"")))</f>
      </c>
      <c r="H15">
        <f>IF(G15="","",VALUE(RIGHT('個人エントリー'!H15)))</f>
      </c>
      <c r="K15">
        <f>IF(D15="","",'申込金一覧表'!$F$13)</f>
      </c>
      <c r="L15">
        <f>IF(D15="","",'申込金一覧表'!$F$11)</f>
      </c>
      <c r="Q15">
        <f t="shared" si="0"/>
      </c>
      <c r="R15">
        <f>IF(D15="","",VLOOKUP('個人エントリー'!I15&amp;'個人エントリー'!J15,種目距離コード,2,0))</f>
      </c>
      <c r="S15" s="14">
        <f>IF('個人エントリー'!K15="","",'個人エントリー'!K15)</f>
      </c>
      <c r="T15">
        <f>IF(D15="","",VLOOKUP('個人エントリー'!L15&amp;'個人エントリー'!M15,種目距離コード,2,0))</f>
      </c>
      <c r="U15" s="14">
        <f>IF('個人エントリー'!N15="","",'個人エントリー'!N15)</f>
      </c>
      <c r="V15">
        <f>IF(D15="","",VLOOKUP('個人エントリー'!O15&amp;'個人エントリー'!P15,種目距離コード,2,0))</f>
      </c>
      <c r="W15" s="14">
        <f>IF('個人エントリー'!Q15="","",'個人エントリー'!Q15)</f>
      </c>
    </row>
    <row r="16" spans="1:23" ht="12.75">
      <c r="A16">
        <f>IF('個人エントリー'!A16="","",VLOOKUP('申込金一覧表'!$F$13,所属,2,0)*100+'個人エントリー'!A16)</f>
      </c>
      <c r="C16">
        <f>IF('個人エントリー'!B16="","",VLOOKUP('個人エントリー'!B16,'参照'!$A$9:$B$12,2,0))</f>
      </c>
      <c r="D16">
        <f>IF('個人エントリー'!C16="","",(IF((LEN('個人エントリー'!C16)+LEN('個人エントリー'!D16))&gt;4,'個人エントリー'!C16&amp;'個人エントリー'!D16,IF((LEN('個人エントリー'!C16)+LEN('個人エントリー'!D16))=3,'個人エントリー'!C16&amp;"　　"&amp;'個人エントリー'!D16,IF((LEN('個人エントリー'!C16)+LEN('個人エントリー'!D16))=2,'個人エントリー'!C16&amp;"　　　"&amp;'個人エントリー'!D16,IF('個人エントリー'!C16="",0,'個人エントリー'!C16&amp;"　"&amp;'個人エントリー'!D16))))))</f>
      </c>
      <c r="E16" t="str">
        <f>'個人エントリー'!E16&amp;" "&amp;'個人エントリー'!F16</f>
        <v> </v>
      </c>
      <c r="F16">
        <f>IF('個人エントリー'!G16="","",VALUE(SUBSTITUTE('個人エントリー'!G16,"/","")))</f>
      </c>
      <c r="G16">
        <f>IF(LEFT('個人エントリー'!H16)="小",1,IF(LEFT('個人エントリー'!H16)="中",2,IF(LEFT('個人エントリー'!H16)="高",3,"")))</f>
      </c>
      <c r="H16">
        <f>IF(G16="","",VALUE(RIGHT('個人エントリー'!H16)))</f>
      </c>
      <c r="K16">
        <f>IF(D16="","",'申込金一覧表'!$F$13)</f>
      </c>
      <c r="L16">
        <f>IF(D16="","",'申込金一覧表'!$F$11)</f>
      </c>
      <c r="Q16">
        <f t="shared" si="0"/>
      </c>
      <c r="R16">
        <f>IF(D16="","",VLOOKUP('個人エントリー'!I16&amp;'個人エントリー'!J16,種目距離コード,2,0))</f>
      </c>
      <c r="S16" s="14">
        <f>IF('個人エントリー'!K16="","",'個人エントリー'!K16)</f>
      </c>
      <c r="T16">
        <f>IF(D16="","",VLOOKUP('個人エントリー'!L16&amp;'個人エントリー'!M16,種目距離コード,2,0))</f>
      </c>
      <c r="U16" s="14">
        <f>IF('個人エントリー'!N16="","",'個人エントリー'!N16)</f>
      </c>
      <c r="V16">
        <f>IF(D16="","",VLOOKUP('個人エントリー'!O16&amp;'個人エントリー'!P16,種目距離コード,2,0))</f>
      </c>
      <c r="W16" s="14">
        <f>IF('個人エントリー'!Q16="","",'個人エントリー'!Q16)</f>
      </c>
    </row>
    <row r="17" spans="1:23" ht="12.75">
      <c r="A17">
        <f>IF('個人エントリー'!A17="","",VLOOKUP('申込金一覧表'!$F$13,所属,2,0)*100+'個人エントリー'!A17)</f>
      </c>
      <c r="C17">
        <f>IF('個人エントリー'!B17="","",VLOOKUP('個人エントリー'!B17,'参照'!$A$9:$B$12,2,0))</f>
      </c>
      <c r="D17">
        <f>IF('個人エントリー'!C17="","",(IF((LEN('個人エントリー'!C17)+LEN('個人エントリー'!D17))&gt;4,'個人エントリー'!C17&amp;'個人エントリー'!D17,IF((LEN('個人エントリー'!C17)+LEN('個人エントリー'!D17))=3,'個人エントリー'!C17&amp;"　　"&amp;'個人エントリー'!D17,IF((LEN('個人エントリー'!C17)+LEN('個人エントリー'!D17))=2,'個人エントリー'!C17&amp;"　　　"&amp;'個人エントリー'!D17,IF('個人エントリー'!C17="",0,'個人エントリー'!C17&amp;"　"&amp;'個人エントリー'!D17))))))</f>
      </c>
      <c r="E17" t="str">
        <f>'個人エントリー'!E17&amp;" "&amp;'個人エントリー'!F17</f>
        <v> </v>
      </c>
      <c r="F17">
        <f>IF('個人エントリー'!G17="","",VALUE(SUBSTITUTE('個人エントリー'!G17,"/","")))</f>
      </c>
      <c r="G17">
        <f>IF(LEFT('個人エントリー'!H17)="小",1,IF(LEFT('個人エントリー'!H17)="中",2,IF(LEFT('個人エントリー'!H17)="高",3,"")))</f>
      </c>
      <c r="H17">
        <f>IF(G17="","",VALUE(RIGHT('個人エントリー'!H17)))</f>
      </c>
      <c r="K17">
        <f>IF(D17="","",'申込金一覧表'!$F$13)</f>
      </c>
      <c r="L17">
        <f>IF(D17="","",'申込金一覧表'!$F$11)</f>
      </c>
      <c r="Q17">
        <f t="shared" si="0"/>
      </c>
      <c r="R17">
        <f>IF(D17="","",VLOOKUP('個人エントリー'!I17&amp;'個人エントリー'!J17,種目距離コード,2,0))</f>
      </c>
      <c r="S17" s="14">
        <f>IF('個人エントリー'!K17="","",'個人エントリー'!K17)</f>
      </c>
      <c r="T17">
        <f>IF(D17="","",VLOOKUP('個人エントリー'!L17&amp;'個人エントリー'!M17,種目距離コード,2,0))</f>
      </c>
      <c r="U17" s="14">
        <f>IF('個人エントリー'!N17="","",'個人エントリー'!N17)</f>
      </c>
      <c r="V17">
        <f>IF(D17="","",VLOOKUP('個人エントリー'!O17&amp;'個人エントリー'!P17,種目距離コード,2,0))</f>
      </c>
      <c r="W17" s="14">
        <f>IF('個人エントリー'!Q17="","",'個人エントリー'!Q17)</f>
      </c>
    </row>
    <row r="18" spans="1:23" ht="12.75">
      <c r="A18">
        <f>IF('個人エントリー'!A18="","",VLOOKUP('申込金一覧表'!$F$13,所属,2,0)*100+'個人エントリー'!A18)</f>
      </c>
      <c r="C18">
        <f>IF('個人エントリー'!B18="","",VLOOKUP('個人エントリー'!B18,'参照'!$A$9:$B$12,2,0))</f>
      </c>
      <c r="D18">
        <f>IF('個人エントリー'!C18="","",(IF((LEN('個人エントリー'!C18)+LEN('個人エントリー'!D18))&gt;4,'個人エントリー'!C18&amp;'個人エントリー'!D18,IF((LEN('個人エントリー'!C18)+LEN('個人エントリー'!D18))=3,'個人エントリー'!C18&amp;"　　"&amp;'個人エントリー'!D18,IF((LEN('個人エントリー'!C18)+LEN('個人エントリー'!D18))=2,'個人エントリー'!C18&amp;"　　　"&amp;'個人エントリー'!D18,IF('個人エントリー'!C18="",0,'個人エントリー'!C18&amp;"　"&amp;'個人エントリー'!D18))))))</f>
      </c>
      <c r="E18" t="str">
        <f>'個人エントリー'!E18&amp;" "&amp;'個人エントリー'!F18</f>
        <v> </v>
      </c>
      <c r="F18">
        <f>IF('個人エントリー'!G18="","",VALUE(SUBSTITUTE('個人エントリー'!G18,"/","")))</f>
      </c>
      <c r="G18">
        <f>IF(LEFT('個人エントリー'!H18)="小",1,IF(LEFT('個人エントリー'!H18)="中",2,IF(LEFT('個人エントリー'!H18)="高",3,"")))</f>
      </c>
      <c r="H18">
        <f>IF(G18="","",VALUE(RIGHT('個人エントリー'!H18)))</f>
      </c>
      <c r="K18">
        <f>IF(D18="","",'申込金一覧表'!$F$13)</f>
      </c>
      <c r="L18">
        <f>IF(D18="","",'申込金一覧表'!$F$11)</f>
      </c>
      <c r="Q18">
        <f t="shared" si="0"/>
      </c>
      <c r="R18">
        <f>IF(D18="","",VLOOKUP('個人エントリー'!I18&amp;'個人エントリー'!J18,種目距離コード,2,0))</f>
      </c>
      <c r="S18" s="14">
        <f>IF('個人エントリー'!K18="","",'個人エントリー'!K18)</f>
      </c>
      <c r="T18">
        <f>IF(D18="","",VLOOKUP('個人エントリー'!L18&amp;'個人エントリー'!M18,種目距離コード,2,0))</f>
      </c>
      <c r="U18" s="14">
        <f>IF('個人エントリー'!N18="","",'個人エントリー'!N18)</f>
      </c>
      <c r="V18">
        <f>IF(D18="","",VLOOKUP('個人エントリー'!O18&amp;'個人エントリー'!P18,種目距離コード,2,0))</f>
      </c>
      <c r="W18" s="14">
        <f>IF('個人エントリー'!Q18="","",'個人エントリー'!Q18)</f>
      </c>
    </row>
    <row r="19" spans="1:23" ht="12.75">
      <c r="A19">
        <f>IF('個人エントリー'!A19="","",VLOOKUP('申込金一覧表'!$F$13,所属,2,0)*100+'個人エントリー'!A19)</f>
      </c>
      <c r="C19">
        <f>IF('個人エントリー'!B19="","",VLOOKUP('個人エントリー'!B19,'参照'!$A$9:$B$12,2,0))</f>
      </c>
      <c r="D19">
        <f>IF('個人エントリー'!C19="","",(IF((LEN('個人エントリー'!C19)+LEN('個人エントリー'!D19))&gt;4,'個人エントリー'!C19&amp;'個人エントリー'!D19,IF((LEN('個人エントリー'!C19)+LEN('個人エントリー'!D19))=3,'個人エントリー'!C19&amp;"　　"&amp;'個人エントリー'!D19,IF((LEN('個人エントリー'!C19)+LEN('個人エントリー'!D19))=2,'個人エントリー'!C19&amp;"　　　"&amp;'個人エントリー'!D19,IF('個人エントリー'!C19="",0,'個人エントリー'!C19&amp;"　"&amp;'個人エントリー'!D19))))))</f>
      </c>
      <c r="E19" t="str">
        <f>'個人エントリー'!E19&amp;" "&amp;'個人エントリー'!F19</f>
        <v> </v>
      </c>
      <c r="F19">
        <f>IF('個人エントリー'!G19="","",VALUE(SUBSTITUTE('個人エントリー'!G19,"/","")))</f>
      </c>
      <c r="G19">
        <f>IF(LEFT('個人エントリー'!H19)="小",1,IF(LEFT('個人エントリー'!H19)="中",2,IF(LEFT('個人エントリー'!H19)="高",3,"")))</f>
      </c>
      <c r="H19">
        <f>IF(G19="","",VALUE(RIGHT('個人エントリー'!H19)))</f>
      </c>
      <c r="K19">
        <f>IF(D19="","",'申込金一覧表'!$F$13)</f>
      </c>
      <c r="L19">
        <f>IF(D19="","",'申込金一覧表'!$F$11)</f>
      </c>
      <c r="Q19">
        <f t="shared" si="0"/>
      </c>
      <c r="R19">
        <f>IF(D19="","",VLOOKUP('個人エントリー'!I19&amp;'個人エントリー'!J19,種目距離コード,2,0))</f>
      </c>
      <c r="S19" s="14">
        <f>IF('個人エントリー'!K19="","",'個人エントリー'!K19)</f>
      </c>
      <c r="T19">
        <f>IF(D19="","",VLOOKUP('個人エントリー'!L19&amp;'個人エントリー'!M19,種目距離コード,2,0))</f>
      </c>
      <c r="U19" s="14">
        <f>IF('個人エントリー'!N19="","",'個人エントリー'!N19)</f>
      </c>
      <c r="V19">
        <f>IF(D19="","",VLOOKUP('個人エントリー'!O19&amp;'個人エントリー'!P19,種目距離コード,2,0))</f>
      </c>
      <c r="W19" s="14">
        <f>IF('個人エントリー'!Q19="","",'個人エントリー'!Q19)</f>
      </c>
    </row>
    <row r="20" spans="1:23" ht="12.75">
      <c r="A20">
        <f>IF('個人エントリー'!A20="","",VLOOKUP('申込金一覧表'!$F$13,所属,2,0)*100+'個人エントリー'!A20)</f>
      </c>
      <c r="C20">
        <f>IF('個人エントリー'!B20="","",VLOOKUP('個人エントリー'!B20,'参照'!$A$9:$B$12,2,0))</f>
      </c>
      <c r="D20">
        <f>IF('個人エントリー'!C20="","",(IF((LEN('個人エントリー'!C20)+LEN('個人エントリー'!D20))&gt;4,'個人エントリー'!C20&amp;'個人エントリー'!D20,IF((LEN('個人エントリー'!C20)+LEN('個人エントリー'!D20))=3,'個人エントリー'!C20&amp;"　　"&amp;'個人エントリー'!D20,IF((LEN('個人エントリー'!C20)+LEN('個人エントリー'!D20))=2,'個人エントリー'!C20&amp;"　　　"&amp;'個人エントリー'!D20,IF('個人エントリー'!C20="",0,'個人エントリー'!C20&amp;"　"&amp;'個人エントリー'!D20))))))</f>
      </c>
      <c r="E20" t="str">
        <f>'個人エントリー'!E20&amp;" "&amp;'個人エントリー'!F20</f>
        <v> </v>
      </c>
      <c r="F20">
        <f>IF('個人エントリー'!G20="","",VALUE(SUBSTITUTE('個人エントリー'!G20,"/","")))</f>
      </c>
      <c r="G20">
        <f>IF(LEFT('個人エントリー'!H20)="小",1,IF(LEFT('個人エントリー'!H20)="中",2,IF(LEFT('個人エントリー'!H20)="高",3,"")))</f>
      </c>
      <c r="H20">
        <f>IF(G20="","",VALUE(RIGHT('個人エントリー'!H20)))</f>
      </c>
      <c r="K20">
        <f>IF(D20="","",'申込金一覧表'!$F$13)</f>
      </c>
      <c r="L20">
        <f>IF(D20="","",'申込金一覧表'!$F$11)</f>
      </c>
      <c r="Q20">
        <f t="shared" si="0"/>
      </c>
      <c r="R20">
        <f>IF(D20="","",VLOOKUP('個人エントリー'!I20&amp;'個人エントリー'!J20,種目距離コード,2,0))</f>
      </c>
      <c r="S20" s="14">
        <f>IF('個人エントリー'!K20="","",'個人エントリー'!K20)</f>
      </c>
      <c r="T20">
        <f>IF(D20="","",VLOOKUP('個人エントリー'!L20&amp;'個人エントリー'!M20,種目距離コード,2,0))</f>
      </c>
      <c r="U20" s="14">
        <f>IF('個人エントリー'!N20="","",'個人エントリー'!N20)</f>
      </c>
      <c r="V20">
        <f>IF(D20="","",VLOOKUP('個人エントリー'!O20&amp;'個人エントリー'!P20,種目距離コード,2,0))</f>
      </c>
      <c r="W20" s="14">
        <f>IF('個人エントリー'!Q20="","",'個人エントリー'!Q20)</f>
      </c>
    </row>
    <row r="21" spans="1:23" ht="12.75">
      <c r="A21">
        <f>IF('個人エントリー'!A21="","",VLOOKUP('申込金一覧表'!$F$13,所属,2,0)*100+'個人エントリー'!A21)</f>
      </c>
      <c r="C21">
        <f>IF('個人エントリー'!B21="","",VLOOKUP('個人エントリー'!B21,'参照'!$A$9:$B$12,2,0))</f>
      </c>
      <c r="D21">
        <f>IF('個人エントリー'!C21="","",(IF((LEN('個人エントリー'!C21)+LEN('個人エントリー'!D21))&gt;4,'個人エントリー'!C21&amp;'個人エントリー'!D21,IF((LEN('個人エントリー'!C21)+LEN('個人エントリー'!D21))=3,'個人エントリー'!C21&amp;"　　"&amp;'個人エントリー'!D21,IF((LEN('個人エントリー'!C21)+LEN('個人エントリー'!D21))=2,'個人エントリー'!C21&amp;"　　　"&amp;'個人エントリー'!D21,IF('個人エントリー'!C21="",0,'個人エントリー'!C21&amp;"　"&amp;'個人エントリー'!D21))))))</f>
      </c>
      <c r="E21" t="str">
        <f>'個人エントリー'!E21&amp;" "&amp;'個人エントリー'!F21</f>
        <v> </v>
      </c>
      <c r="F21">
        <f>IF('個人エントリー'!G21="","",VALUE(SUBSTITUTE('個人エントリー'!G21,"/","")))</f>
      </c>
      <c r="G21">
        <f>IF(LEFT('個人エントリー'!H21)="小",1,IF(LEFT('個人エントリー'!H21)="中",2,IF(LEFT('個人エントリー'!H21)="高",3,"")))</f>
      </c>
      <c r="H21">
        <f>IF(G21="","",VALUE(RIGHT('個人エントリー'!H21)))</f>
      </c>
      <c r="K21">
        <f>IF(D21="","",'申込金一覧表'!$F$13)</f>
      </c>
      <c r="L21">
        <f>IF(D21="","",'申込金一覧表'!$F$11)</f>
      </c>
      <c r="Q21">
        <f t="shared" si="0"/>
      </c>
      <c r="R21">
        <f>IF(D21="","",VLOOKUP('個人エントリー'!I21&amp;'個人エントリー'!J21,種目距離コード,2,0))</f>
      </c>
      <c r="S21" s="14">
        <f>IF('個人エントリー'!K21="","",'個人エントリー'!K21)</f>
      </c>
      <c r="T21">
        <f>IF(D21="","",VLOOKUP('個人エントリー'!L21&amp;'個人エントリー'!M21,種目距離コード,2,0))</f>
      </c>
      <c r="U21" s="14">
        <f>IF('個人エントリー'!N21="","",'個人エントリー'!N21)</f>
      </c>
      <c r="V21">
        <f>IF(D21="","",VLOOKUP('個人エントリー'!O21&amp;'個人エントリー'!P21,種目距離コード,2,0))</f>
      </c>
      <c r="W21" s="14">
        <f>IF('個人エントリー'!Q21="","",'個人エントリー'!Q21)</f>
      </c>
    </row>
    <row r="22" spans="1:23" ht="12.75">
      <c r="A22">
        <f>IF('個人エントリー'!A22="","",VLOOKUP('申込金一覧表'!$F$13,所属,2,0)*100+'個人エントリー'!A22)</f>
      </c>
      <c r="C22">
        <f>IF('個人エントリー'!B22="","",VLOOKUP('個人エントリー'!B22,'参照'!$A$9:$B$12,2,0))</f>
      </c>
      <c r="D22">
        <f>IF('個人エントリー'!C22="","",(IF((LEN('個人エントリー'!C22)+LEN('個人エントリー'!D22))&gt;4,'個人エントリー'!C22&amp;'個人エントリー'!D22,IF((LEN('個人エントリー'!C22)+LEN('個人エントリー'!D22))=3,'個人エントリー'!C22&amp;"　　"&amp;'個人エントリー'!D22,IF((LEN('個人エントリー'!C22)+LEN('個人エントリー'!D22))=2,'個人エントリー'!C22&amp;"　　　"&amp;'個人エントリー'!D22,IF('個人エントリー'!C22="",0,'個人エントリー'!C22&amp;"　"&amp;'個人エントリー'!D22))))))</f>
      </c>
      <c r="E22" t="str">
        <f>'個人エントリー'!E22&amp;" "&amp;'個人エントリー'!F22</f>
        <v> </v>
      </c>
      <c r="F22">
        <f>IF('個人エントリー'!G22="","",VALUE(SUBSTITUTE('個人エントリー'!G22,"/","")))</f>
      </c>
      <c r="G22">
        <f>IF(LEFT('個人エントリー'!H22)="小",1,IF(LEFT('個人エントリー'!H22)="中",2,IF(LEFT('個人エントリー'!H22)="高",3,"")))</f>
      </c>
      <c r="H22">
        <f>IF(G22="","",VALUE(RIGHT('個人エントリー'!H22)))</f>
      </c>
      <c r="K22">
        <f>IF(D22="","",'申込金一覧表'!$F$13)</f>
      </c>
      <c r="L22">
        <f>IF(D22="","",'申込金一覧表'!$F$11)</f>
      </c>
      <c r="Q22">
        <f t="shared" si="0"/>
      </c>
      <c r="R22">
        <f>IF(D22="","",VLOOKUP('個人エントリー'!I22&amp;'個人エントリー'!J22,種目距離コード,2,0))</f>
      </c>
      <c r="S22" s="14">
        <f>IF('個人エントリー'!K22="","",'個人エントリー'!K22)</f>
      </c>
      <c r="T22">
        <f>IF(D22="","",VLOOKUP('個人エントリー'!L22&amp;'個人エントリー'!M22,種目距離コード,2,0))</f>
      </c>
      <c r="U22" s="14">
        <f>IF('個人エントリー'!N22="","",'個人エントリー'!N22)</f>
      </c>
      <c r="V22">
        <f>IF(D22="","",VLOOKUP('個人エントリー'!O22&amp;'個人エントリー'!P22,種目距離コード,2,0))</f>
      </c>
      <c r="W22" s="14">
        <f>IF('個人エントリー'!Q22="","",'個人エントリー'!Q22)</f>
      </c>
    </row>
    <row r="23" spans="1:23" ht="12.75">
      <c r="A23">
        <f>IF('個人エントリー'!A23="","",VLOOKUP('申込金一覧表'!$F$13,所属,2,0)*100+'個人エントリー'!A23)</f>
      </c>
      <c r="C23">
        <f>IF('個人エントリー'!B23="","",VLOOKUP('個人エントリー'!B23,'参照'!$A$9:$B$12,2,0))</f>
      </c>
      <c r="D23">
        <f>IF('個人エントリー'!C23="","",(IF((LEN('個人エントリー'!C23)+LEN('個人エントリー'!D23))&gt;4,'個人エントリー'!C23&amp;'個人エントリー'!D23,IF((LEN('個人エントリー'!C23)+LEN('個人エントリー'!D23))=3,'個人エントリー'!C23&amp;"　　"&amp;'個人エントリー'!D23,IF((LEN('個人エントリー'!C23)+LEN('個人エントリー'!D23))=2,'個人エントリー'!C23&amp;"　　　"&amp;'個人エントリー'!D23,IF('個人エントリー'!C23="",0,'個人エントリー'!C23&amp;"　"&amp;'個人エントリー'!D23))))))</f>
      </c>
      <c r="E23" t="str">
        <f>'個人エントリー'!E23&amp;" "&amp;'個人エントリー'!F23</f>
        <v> </v>
      </c>
      <c r="F23">
        <f>IF('個人エントリー'!G23="","",VALUE(SUBSTITUTE('個人エントリー'!G23,"/","")))</f>
      </c>
      <c r="G23">
        <f>IF(LEFT('個人エントリー'!H23)="小",1,IF(LEFT('個人エントリー'!H23)="中",2,IF(LEFT('個人エントリー'!H23)="高",3,"")))</f>
      </c>
      <c r="H23">
        <f>IF(G23="","",VALUE(RIGHT('個人エントリー'!H23)))</f>
      </c>
      <c r="K23">
        <f>IF(D23="","",'申込金一覧表'!$F$13)</f>
      </c>
      <c r="L23">
        <f>IF(D23="","",'申込金一覧表'!$F$11)</f>
      </c>
      <c r="Q23">
        <f t="shared" si="0"/>
      </c>
      <c r="R23">
        <f>IF(D23="","",VLOOKUP('個人エントリー'!I23&amp;'個人エントリー'!J23,種目距離コード,2,0))</f>
      </c>
      <c r="S23" s="14">
        <f>IF('個人エントリー'!K23="","",'個人エントリー'!K23)</f>
      </c>
      <c r="T23">
        <f>IF(D23="","",VLOOKUP('個人エントリー'!L23&amp;'個人エントリー'!M23,種目距離コード,2,0))</f>
      </c>
      <c r="U23" s="14">
        <f>IF('個人エントリー'!N23="","",'個人エントリー'!N23)</f>
      </c>
      <c r="V23">
        <f>IF(D23="","",VLOOKUP('個人エントリー'!O23&amp;'個人エントリー'!P23,種目距離コード,2,0))</f>
      </c>
      <c r="W23" s="14">
        <f>IF('個人エントリー'!Q23="","",'個人エントリー'!Q23)</f>
      </c>
    </row>
    <row r="24" spans="1:23" ht="12.75">
      <c r="A24">
        <f>IF('個人エントリー'!A24="","",VLOOKUP('申込金一覧表'!$F$13,所属,2,0)*100+'個人エントリー'!A24)</f>
      </c>
      <c r="C24">
        <f>IF('個人エントリー'!B24="","",VLOOKUP('個人エントリー'!B24,'参照'!$A$9:$B$12,2,0))</f>
      </c>
      <c r="D24">
        <f>IF('個人エントリー'!C24="","",(IF((LEN('個人エントリー'!C24)+LEN('個人エントリー'!D24))&gt;4,'個人エントリー'!C24&amp;'個人エントリー'!D24,IF((LEN('個人エントリー'!C24)+LEN('個人エントリー'!D24))=3,'個人エントリー'!C24&amp;"　　"&amp;'個人エントリー'!D24,IF((LEN('個人エントリー'!C24)+LEN('個人エントリー'!D24))=2,'個人エントリー'!C24&amp;"　　　"&amp;'個人エントリー'!D24,IF('個人エントリー'!C24="",0,'個人エントリー'!C24&amp;"　"&amp;'個人エントリー'!D24))))))</f>
      </c>
      <c r="E24" t="str">
        <f>'個人エントリー'!E24&amp;" "&amp;'個人エントリー'!F24</f>
        <v> </v>
      </c>
      <c r="F24">
        <f>IF('個人エントリー'!G24="","",VALUE(SUBSTITUTE('個人エントリー'!G24,"/","")))</f>
      </c>
      <c r="G24">
        <f>IF(LEFT('個人エントリー'!H24)="小",1,IF(LEFT('個人エントリー'!H24)="中",2,IF(LEFT('個人エントリー'!H24)="高",3,"")))</f>
      </c>
      <c r="H24">
        <f>IF(G24="","",VALUE(RIGHT('個人エントリー'!H24)))</f>
      </c>
      <c r="K24">
        <f>IF(D24="","",'申込金一覧表'!$F$13)</f>
      </c>
      <c r="L24">
        <f>IF(D24="","",'申込金一覧表'!$F$11)</f>
      </c>
      <c r="Q24">
        <f t="shared" si="0"/>
      </c>
      <c r="R24">
        <f>IF(D24="","",VLOOKUP('個人エントリー'!I24&amp;'個人エントリー'!J24,種目距離コード,2,0))</f>
      </c>
      <c r="S24" s="14">
        <f>IF('個人エントリー'!K24="","",'個人エントリー'!K24)</f>
      </c>
      <c r="T24">
        <f>IF(D24="","",VLOOKUP('個人エントリー'!L24&amp;'個人エントリー'!M24,種目距離コード,2,0))</f>
      </c>
      <c r="U24" s="14">
        <f>IF('個人エントリー'!N24="","",'個人エントリー'!N24)</f>
      </c>
      <c r="V24">
        <f>IF(D24="","",VLOOKUP('個人エントリー'!O24&amp;'個人エントリー'!P24,種目距離コード,2,0))</f>
      </c>
      <c r="W24" s="14">
        <f>IF('個人エントリー'!Q24="","",'個人エントリー'!Q24)</f>
      </c>
    </row>
    <row r="25" spans="1:23" ht="12.75">
      <c r="A25">
        <f>IF('個人エントリー'!A25="","",VLOOKUP('申込金一覧表'!$F$13,所属,2,0)*100+'個人エントリー'!A25)</f>
      </c>
      <c r="C25">
        <f>IF('個人エントリー'!B25="","",VLOOKUP('個人エントリー'!B25,'参照'!$A$9:$B$12,2,0))</f>
      </c>
      <c r="D25">
        <f>IF('個人エントリー'!C25="","",(IF((LEN('個人エントリー'!C25)+LEN('個人エントリー'!D25))&gt;4,'個人エントリー'!C25&amp;'個人エントリー'!D25,IF((LEN('個人エントリー'!C25)+LEN('個人エントリー'!D25))=3,'個人エントリー'!C25&amp;"　　"&amp;'個人エントリー'!D25,IF((LEN('個人エントリー'!C25)+LEN('個人エントリー'!D25))=2,'個人エントリー'!C25&amp;"　　　"&amp;'個人エントリー'!D25,IF('個人エントリー'!C25="",0,'個人エントリー'!C25&amp;"　"&amp;'個人エントリー'!D25))))))</f>
      </c>
      <c r="E25" t="str">
        <f>'個人エントリー'!E25&amp;" "&amp;'個人エントリー'!F25</f>
        <v> </v>
      </c>
      <c r="F25">
        <f>IF('個人エントリー'!G25="","",VALUE(SUBSTITUTE('個人エントリー'!G25,"/","")))</f>
      </c>
      <c r="G25">
        <f>IF(LEFT('個人エントリー'!H25)="小",1,IF(LEFT('個人エントリー'!H25)="中",2,IF(LEFT('個人エントリー'!H25)="高",3,"")))</f>
      </c>
      <c r="H25">
        <f>IF(G25="","",VALUE(RIGHT('個人エントリー'!H25)))</f>
      </c>
      <c r="K25">
        <f>IF(D25="","",'申込金一覧表'!$F$13)</f>
      </c>
      <c r="L25">
        <f>IF(D25="","",'申込金一覧表'!$F$11)</f>
      </c>
      <c r="Q25">
        <f t="shared" si="0"/>
      </c>
      <c r="R25">
        <f>IF(D25="","",VLOOKUP('個人エントリー'!I25&amp;'個人エントリー'!J25,種目距離コード,2,0))</f>
      </c>
      <c r="S25" s="14">
        <f>IF('個人エントリー'!K25="","",'個人エントリー'!K25)</f>
      </c>
      <c r="T25">
        <f>IF(D25="","",VLOOKUP('個人エントリー'!L25&amp;'個人エントリー'!M25,種目距離コード,2,0))</f>
      </c>
      <c r="U25" s="14">
        <f>IF('個人エントリー'!N25="","",'個人エントリー'!N25)</f>
      </c>
      <c r="V25">
        <f>IF(D25="","",VLOOKUP('個人エントリー'!O25&amp;'個人エントリー'!P25,種目距離コード,2,0))</f>
      </c>
      <c r="W25" s="14">
        <f>IF('個人エントリー'!Q25="","",'個人エントリー'!Q25)</f>
      </c>
    </row>
    <row r="26" spans="1:23" ht="12.75">
      <c r="A26">
        <f>IF('個人エントリー'!A26="","",VLOOKUP('申込金一覧表'!$F$13,所属,2,0)*100+'個人エントリー'!A26)</f>
      </c>
      <c r="C26">
        <f>IF('個人エントリー'!B26="","",VLOOKUP('個人エントリー'!B26,'参照'!$A$9:$B$12,2,0))</f>
      </c>
      <c r="D26">
        <f>IF('個人エントリー'!C26="","",(IF((LEN('個人エントリー'!C26)+LEN('個人エントリー'!D26))&gt;4,'個人エントリー'!C26&amp;'個人エントリー'!D26,IF((LEN('個人エントリー'!C26)+LEN('個人エントリー'!D26))=3,'個人エントリー'!C26&amp;"　　"&amp;'個人エントリー'!D26,IF((LEN('個人エントリー'!C26)+LEN('個人エントリー'!D26))=2,'個人エントリー'!C26&amp;"　　　"&amp;'個人エントリー'!D26,IF('個人エントリー'!C26="",0,'個人エントリー'!C26&amp;"　"&amp;'個人エントリー'!D26))))))</f>
      </c>
      <c r="E26" t="str">
        <f>'個人エントリー'!E26&amp;" "&amp;'個人エントリー'!F26</f>
        <v> </v>
      </c>
      <c r="F26">
        <f>IF('個人エントリー'!G26="","",VALUE(SUBSTITUTE('個人エントリー'!G26,"/","")))</f>
      </c>
      <c r="G26">
        <f>IF(LEFT('個人エントリー'!H26)="小",1,IF(LEFT('個人エントリー'!H26)="中",2,IF(LEFT('個人エントリー'!H26)="高",3,"")))</f>
      </c>
      <c r="H26">
        <f>IF(G26="","",VALUE(RIGHT('個人エントリー'!H26)))</f>
      </c>
      <c r="K26">
        <f>IF(D26="","",'申込金一覧表'!$F$13)</f>
      </c>
      <c r="L26">
        <f>IF(D26="","",'申込金一覧表'!$F$11)</f>
      </c>
      <c r="Q26">
        <f t="shared" si="0"/>
      </c>
      <c r="R26">
        <f>IF(D26="","",VLOOKUP('個人エントリー'!I26&amp;'個人エントリー'!J26,種目距離コード,2,0))</f>
      </c>
      <c r="S26" s="14">
        <f>IF('個人エントリー'!K26="","",'個人エントリー'!K26)</f>
      </c>
      <c r="T26">
        <f>IF(D26="","",VLOOKUP('個人エントリー'!L26&amp;'個人エントリー'!M26,種目距離コード,2,0))</f>
      </c>
      <c r="U26" s="14">
        <f>IF('個人エントリー'!N26="","",'個人エントリー'!N26)</f>
      </c>
      <c r="V26">
        <f>IF(D26="","",VLOOKUP('個人エントリー'!O26&amp;'個人エントリー'!P26,種目距離コード,2,0))</f>
      </c>
      <c r="W26" s="14">
        <f>IF('個人エントリー'!Q26="","",'個人エントリー'!Q26)</f>
      </c>
    </row>
    <row r="27" spans="1:23" ht="12.75">
      <c r="A27">
        <f>IF('個人エントリー'!A27="","",VLOOKUP('申込金一覧表'!$F$13,所属,2,0)*100+'個人エントリー'!A27)</f>
      </c>
      <c r="C27">
        <f>IF('個人エントリー'!B27="","",VLOOKUP('個人エントリー'!B27,'参照'!$A$9:$B$12,2,0))</f>
      </c>
      <c r="D27">
        <f>IF('個人エントリー'!C27="","",(IF((LEN('個人エントリー'!C27)+LEN('個人エントリー'!D27))&gt;4,'個人エントリー'!C27&amp;'個人エントリー'!D27,IF((LEN('個人エントリー'!C27)+LEN('個人エントリー'!D27))=3,'個人エントリー'!C27&amp;"　　"&amp;'個人エントリー'!D27,IF((LEN('個人エントリー'!C27)+LEN('個人エントリー'!D27))=2,'個人エントリー'!C27&amp;"　　　"&amp;'個人エントリー'!D27,IF('個人エントリー'!C27="",0,'個人エントリー'!C27&amp;"　"&amp;'個人エントリー'!D27))))))</f>
      </c>
      <c r="E27" t="str">
        <f>'個人エントリー'!E27&amp;" "&amp;'個人エントリー'!F27</f>
        <v> </v>
      </c>
      <c r="F27">
        <f>IF('個人エントリー'!G27="","",VALUE(SUBSTITUTE('個人エントリー'!G27,"/","")))</f>
      </c>
      <c r="G27">
        <f>IF(LEFT('個人エントリー'!H27)="小",1,IF(LEFT('個人エントリー'!H27)="中",2,IF(LEFT('個人エントリー'!H27)="高",3,"")))</f>
      </c>
      <c r="H27">
        <f>IF(G27="","",VALUE(RIGHT('個人エントリー'!H27)))</f>
      </c>
      <c r="K27">
        <f>IF(D27="","",'申込金一覧表'!$F$13)</f>
      </c>
      <c r="L27">
        <f>IF(D27="","",'申込金一覧表'!$F$11)</f>
      </c>
      <c r="Q27">
        <f t="shared" si="0"/>
      </c>
      <c r="R27">
        <f>IF(D27="","",VLOOKUP('個人エントリー'!I27&amp;'個人エントリー'!J27,種目距離コード,2,0))</f>
      </c>
      <c r="S27" s="14">
        <f>IF('個人エントリー'!K27="","",'個人エントリー'!K27)</f>
      </c>
      <c r="T27">
        <f>IF(D27="","",VLOOKUP('個人エントリー'!L27&amp;'個人エントリー'!M27,種目距離コード,2,0))</f>
      </c>
      <c r="U27" s="14">
        <f>IF('個人エントリー'!N27="","",'個人エントリー'!N27)</f>
      </c>
      <c r="V27">
        <f>IF(D27="","",VLOOKUP('個人エントリー'!O27&amp;'個人エントリー'!P27,種目距離コード,2,0))</f>
      </c>
      <c r="W27" s="14">
        <f>IF('個人エントリー'!Q27="","",'個人エントリー'!Q27)</f>
      </c>
    </row>
    <row r="28" spans="1:23" ht="12.75">
      <c r="A28">
        <f>IF('個人エントリー'!A28="","",VLOOKUP('申込金一覧表'!$F$13,所属,2,0)*100+'個人エントリー'!A28)</f>
      </c>
      <c r="C28">
        <f>IF('個人エントリー'!B28="","",VLOOKUP('個人エントリー'!B28,'参照'!$A$9:$B$12,2,0))</f>
      </c>
      <c r="D28">
        <f>IF('個人エントリー'!C28="","",(IF((LEN('個人エントリー'!C28)+LEN('個人エントリー'!D28))&gt;4,'個人エントリー'!C28&amp;'個人エントリー'!D28,IF((LEN('個人エントリー'!C28)+LEN('個人エントリー'!D28))=3,'個人エントリー'!C28&amp;"　　"&amp;'個人エントリー'!D28,IF((LEN('個人エントリー'!C28)+LEN('個人エントリー'!D28))=2,'個人エントリー'!C28&amp;"　　　"&amp;'個人エントリー'!D28,IF('個人エントリー'!C28="",0,'個人エントリー'!C28&amp;"　"&amp;'個人エントリー'!D28))))))</f>
      </c>
      <c r="E28" t="str">
        <f>'個人エントリー'!E28&amp;" "&amp;'個人エントリー'!F28</f>
        <v> </v>
      </c>
      <c r="F28">
        <f>IF('個人エントリー'!G28="","",VALUE(SUBSTITUTE('個人エントリー'!G28,"/","")))</f>
      </c>
      <c r="G28">
        <f>IF(LEFT('個人エントリー'!H28)="小",1,IF(LEFT('個人エントリー'!H28)="中",2,IF(LEFT('個人エントリー'!H28)="高",3,"")))</f>
      </c>
      <c r="H28">
        <f>IF(G28="","",VALUE(RIGHT('個人エントリー'!H28)))</f>
      </c>
      <c r="K28">
        <f>IF(D28="","",'申込金一覧表'!$F$13)</f>
      </c>
      <c r="L28">
        <f>IF(D28="","",'申込金一覧表'!$F$11)</f>
      </c>
      <c r="Q28">
        <f t="shared" si="0"/>
      </c>
      <c r="R28">
        <f>IF(D28="","",VLOOKUP('個人エントリー'!I28&amp;'個人エントリー'!J28,種目距離コード,2,0))</f>
      </c>
      <c r="S28" s="14">
        <f>IF('個人エントリー'!K28="","",'個人エントリー'!K28)</f>
      </c>
      <c r="T28">
        <f>IF(D28="","",VLOOKUP('個人エントリー'!L28&amp;'個人エントリー'!M28,種目距離コード,2,0))</f>
      </c>
      <c r="U28" s="14">
        <f>IF('個人エントリー'!N28="","",'個人エントリー'!N28)</f>
      </c>
      <c r="V28">
        <f>IF(D28="","",VLOOKUP('個人エントリー'!O28&amp;'個人エントリー'!P28,種目距離コード,2,0))</f>
      </c>
      <c r="W28" s="14">
        <f>IF('個人エントリー'!Q28="","",'個人エントリー'!Q28)</f>
      </c>
    </row>
    <row r="29" spans="1:23" ht="12.75">
      <c r="A29">
        <f>IF('個人エントリー'!A29="","",VLOOKUP('申込金一覧表'!$F$13,所属,2,0)*100+'個人エントリー'!A29)</f>
      </c>
      <c r="C29">
        <f>IF('個人エントリー'!B29="","",VLOOKUP('個人エントリー'!B29,'参照'!$A$9:$B$12,2,0))</f>
      </c>
      <c r="D29">
        <f>IF('個人エントリー'!C29="","",(IF((LEN('個人エントリー'!C29)+LEN('個人エントリー'!D29))&gt;4,'個人エントリー'!C29&amp;'個人エントリー'!D29,IF((LEN('個人エントリー'!C29)+LEN('個人エントリー'!D29))=3,'個人エントリー'!C29&amp;"　　"&amp;'個人エントリー'!D29,IF((LEN('個人エントリー'!C29)+LEN('個人エントリー'!D29))=2,'個人エントリー'!C29&amp;"　　　"&amp;'個人エントリー'!D29,IF('個人エントリー'!C29="",0,'個人エントリー'!C29&amp;"　"&amp;'個人エントリー'!D29))))))</f>
      </c>
      <c r="E29" t="str">
        <f>'個人エントリー'!E29&amp;" "&amp;'個人エントリー'!F29</f>
        <v> </v>
      </c>
      <c r="F29">
        <f>IF('個人エントリー'!G29="","",VALUE(SUBSTITUTE('個人エントリー'!G29,"/","")))</f>
      </c>
      <c r="G29">
        <f>IF(LEFT('個人エントリー'!H29)="小",1,IF(LEFT('個人エントリー'!H29)="中",2,IF(LEFT('個人エントリー'!H29)="高",3,"")))</f>
      </c>
      <c r="H29">
        <f>IF(G29="","",VALUE(RIGHT('個人エントリー'!H29)))</f>
      </c>
      <c r="K29">
        <f>IF(D29="","",'申込金一覧表'!$F$13)</f>
      </c>
      <c r="L29">
        <f>IF(D29="","",'申込金一覧表'!$F$11)</f>
      </c>
      <c r="Q29">
        <f t="shared" si="0"/>
      </c>
      <c r="R29">
        <f>IF(D29="","",VLOOKUP('個人エントリー'!I29&amp;'個人エントリー'!J29,種目距離コード,2,0))</f>
      </c>
      <c r="S29" s="14">
        <f>IF('個人エントリー'!K29="","",'個人エントリー'!K29)</f>
      </c>
      <c r="T29">
        <f>IF(D29="","",VLOOKUP('個人エントリー'!L29&amp;'個人エントリー'!M29,種目距離コード,2,0))</f>
      </c>
      <c r="U29" s="14">
        <f>IF('個人エントリー'!N29="","",'個人エントリー'!N29)</f>
      </c>
      <c r="V29">
        <f>IF(D29="","",VLOOKUP('個人エントリー'!O29&amp;'個人エントリー'!P29,種目距離コード,2,0))</f>
      </c>
      <c r="W29" s="14">
        <f>IF('個人エントリー'!Q29="","",'個人エントリー'!Q29)</f>
      </c>
    </row>
    <row r="30" spans="1:23" ht="12.75">
      <c r="A30">
        <f>IF('個人エントリー'!A30="","",VLOOKUP('申込金一覧表'!$F$13,所属,2,0)*100+'個人エントリー'!A30)</f>
      </c>
      <c r="C30">
        <f>IF('個人エントリー'!B30="","",VLOOKUP('個人エントリー'!B30,'参照'!$A$9:$B$12,2,0))</f>
      </c>
      <c r="D30">
        <f>IF('個人エントリー'!C30="","",(IF((LEN('個人エントリー'!C30)+LEN('個人エントリー'!D30))&gt;4,'個人エントリー'!C30&amp;'個人エントリー'!D30,IF((LEN('個人エントリー'!C30)+LEN('個人エントリー'!D30))=3,'個人エントリー'!C30&amp;"　　"&amp;'個人エントリー'!D30,IF((LEN('個人エントリー'!C30)+LEN('個人エントリー'!D30))=2,'個人エントリー'!C30&amp;"　　　"&amp;'個人エントリー'!D30,IF('個人エントリー'!C30="",0,'個人エントリー'!C30&amp;"　"&amp;'個人エントリー'!D30))))))</f>
      </c>
      <c r="E30" t="str">
        <f>'個人エントリー'!E30&amp;" "&amp;'個人エントリー'!F30</f>
        <v> </v>
      </c>
      <c r="F30">
        <f>IF('個人エントリー'!G30="","",VALUE(SUBSTITUTE('個人エントリー'!G30,"/","")))</f>
      </c>
      <c r="G30">
        <f>IF(LEFT('個人エントリー'!H30)="小",1,IF(LEFT('個人エントリー'!H30)="中",2,IF(LEFT('個人エントリー'!H30)="高",3,"")))</f>
      </c>
      <c r="H30">
        <f>IF(G30="","",VALUE(RIGHT('個人エントリー'!H30)))</f>
      </c>
      <c r="K30">
        <f>IF(D30="","",'申込金一覧表'!$F$13)</f>
      </c>
      <c r="L30">
        <f>IF(D30="","",'申込金一覧表'!$F$11)</f>
      </c>
      <c r="Q30">
        <f t="shared" si="0"/>
      </c>
      <c r="R30">
        <f>IF(D30="","",VLOOKUP('個人エントリー'!I30&amp;'個人エントリー'!J30,種目距離コード,2,0))</f>
      </c>
      <c r="S30" s="14">
        <f>IF('個人エントリー'!K30="","",'個人エントリー'!K30)</f>
      </c>
      <c r="T30">
        <f>IF(D30="","",VLOOKUP('個人エントリー'!L30&amp;'個人エントリー'!M30,種目距離コード,2,0))</f>
      </c>
      <c r="U30" s="14">
        <f>IF('個人エントリー'!N30="","",'個人エントリー'!N30)</f>
      </c>
      <c r="V30">
        <f>IF(D30="","",VLOOKUP('個人エントリー'!O30&amp;'個人エントリー'!P30,種目距離コード,2,0))</f>
      </c>
      <c r="W30" s="14">
        <f>IF('個人エントリー'!Q30="","",'個人エントリー'!Q30)</f>
      </c>
    </row>
    <row r="31" spans="1:23" ht="12.75">
      <c r="A31">
        <f>IF('個人エントリー'!A31="","",VLOOKUP('申込金一覧表'!$F$13,所属,2,0)*100+'個人エントリー'!A31)</f>
      </c>
      <c r="C31">
        <f>IF('個人エントリー'!B31="","",VLOOKUP('個人エントリー'!B31,'参照'!$A$9:$B$12,2,0))</f>
      </c>
      <c r="D31">
        <f>IF('個人エントリー'!C31="","",(IF((LEN('個人エントリー'!C31)+LEN('個人エントリー'!D31))&gt;4,'個人エントリー'!C31&amp;'個人エントリー'!D31,IF((LEN('個人エントリー'!C31)+LEN('個人エントリー'!D31))=3,'個人エントリー'!C31&amp;"　　"&amp;'個人エントリー'!D31,IF((LEN('個人エントリー'!C31)+LEN('個人エントリー'!D31))=2,'個人エントリー'!C31&amp;"　　　"&amp;'個人エントリー'!D31,IF('個人エントリー'!C31="",0,'個人エントリー'!C31&amp;"　"&amp;'個人エントリー'!D31))))))</f>
      </c>
      <c r="E31" t="str">
        <f>'個人エントリー'!E31&amp;" "&amp;'個人エントリー'!F31</f>
        <v> </v>
      </c>
      <c r="F31">
        <f>IF('個人エントリー'!G31="","",VALUE(SUBSTITUTE('個人エントリー'!G31,"/","")))</f>
      </c>
      <c r="G31">
        <f>IF(LEFT('個人エントリー'!H31)="小",1,IF(LEFT('個人エントリー'!H31)="中",2,IF(LEFT('個人エントリー'!H31)="高",3,"")))</f>
      </c>
      <c r="H31">
        <f>IF(G31="","",VALUE(RIGHT('個人エントリー'!H31)))</f>
      </c>
      <c r="K31">
        <f>IF(D31="","",'申込金一覧表'!$F$13)</f>
      </c>
      <c r="L31">
        <f>IF(D31="","",'申込金一覧表'!$F$11)</f>
      </c>
      <c r="Q31">
        <f t="shared" si="0"/>
      </c>
      <c r="R31">
        <f>IF(D31="","",VLOOKUP('個人エントリー'!I31&amp;'個人エントリー'!J31,種目距離コード,2,0))</f>
      </c>
      <c r="S31" s="14">
        <f>IF('個人エントリー'!K31="","",'個人エントリー'!K31)</f>
      </c>
      <c r="T31">
        <f>IF(D31="","",VLOOKUP('個人エントリー'!L31&amp;'個人エントリー'!M31,種目距離コード,2,0))</f>
      </c>
      <c r="U31" s="14">
        <f>IF('個人エントリー'!N31="","",'個人エントリー'!N31)</f>
      </c>
      <c r="V31">
        <f>IF(D31="","",VLOOKUP('個人エントリー'!O31&amp;'個人エントリー'!P31,種目距離コード,2,0))</f>
      </c>
      <c r="W31" s="14">
        <f>IF('個人エントリー'!Q31="","",'個人エントリー'!Q31)</f>
      </c>
    </row>
    <row r="32" spans="1:23" ht="12.75">
      <c r="A32">
        <f>IF('個人エントリー'!A32="","",VLOOKUP('申込金一覧表'!$F$13,所属,2,0)*100+'個人エントリー'!A32)</f>
      </c>
      <c r="C32">
        <f>IF('個人エントリー'!B32="","",VLOOKUP('個人エントリー'!B32,'参照'!$A$9:$B$12,2,0))</f>
      </c>
      <c r="D32">
        <f>IF('個人エントリー'!C32="","",(IF((LEN('個人エントリー'!C32)+LEN('個人エントリー'!D32))&gt;4,'個人エントリー'!C32&amp;'個人エントリー'!D32,IF((LEN('個人エントリー'!C32)+LEN('個人エントリー'!D32))=3,'個人エントリー'!C32&amp;"　　"&amp;'個人エントリー'!D32,IF((LEN('個人エントリー'!C32)+LEN('個人エントリー'!D32))=2,'個人エントリー'!C32&amp;"　　　"&amp;'個人エントリー'!D32,IF('個人エントリー'!C32="",0,'個人エントリー'!C32&amp;"　"&amp;'個人エントリー'!D32))))))</f>
      </c>
      <c r="E32" t="str">
        <f>'個人エントリー'!E32&amp;" "&amp;'個人エントリー'!F32</f>
        <v> </v>
      </c>
      <c r="F32">
        <f>IF('個人エントリー'!G32="","",VALUE(SUBSTITUTE('個人エントリー'!G32,"/","")))</f>
      </c>
      <c r="G32">
        <f>IF(LEFT('個人エントリー'!H32)="小",1,IF(LEFT('個人エントリー'!H32)="中",2,IF(LEFT('個人エントリー'!H32)="高",3,"")))</f>
      </c>
      <c r="H32">
        <f>IF(G32="","",VALUE(RIGHT('個人エントリー'!H32)))</f>
      </c>
      <c r="K32">
        <f>IF(D32="","",'申込金一覧表'!$F$13)</f>
      </c>
      <c r="L32">
        <f>IF(D32="","",'申込金一覧表'!$F$11)</f>
      </c>
      <c r="Q32">
        <f t="shared" si="0"/>
      </c>
      <c r="R32">
        <f>IF(D32="","",VLOOKUP('個人エントリー'!I32&amp;'個人エントリー'!J32,種目距離コード,2,0))</f>
      </c>
      <c r="S32" s="14">
        <f>IF('個人エントリー'!K32="","",'個人エントリー'!K32)</f>
      </c>
      <c r="T32">
        <f>IF(D32="","",VLOOKUP('個人エントリー'!L32&amp;'個人エントリー'!M32,種目距離コード,2,0))</f>
      </c>
      <c r="U32" s="14">
        <f>IF('個人エントリー'!N32="","",'個人エントリー'!N32)</f>
      </c>
      <c r="V32">
        <f>IF(D32="","",VLOOKUP('個人エントリー'!O32&amp;'個人エントリー'!P32,種目距離コード,2,0))</f>
      </c>
      <c r="W32" s="14">
        <f>IF('個人エントリー'!Q32="","",'個人エントリー'!Q32)</f>
      </c>
    </row>
    <row r="33" spans="1:23" ht="12.75">
      <c r="A33">
        <f>IF('個人エントリー'!A33="","",VLOOKUP('申込金一覧表'!$F$13,所属,2,0)*100+'個人エントリー'!A33)</f>
      </c>
      <c r="C33">
        <f>IF('個人エントリー'!B33="","",VLOOKUP('個人エントリー'!B33,'参照'!$A$9:$B$12,2,0))</f>
      </c>
      <c r="D33">
        <f>IF('個人エントリー'!C33="","",(IF((LEN('個人エントリー'!C33)+LEN('個人エントリー'!D33))&gt;4,'個人エントリー'!C33&amp;'個人エントリー'!D33,IF((LEN('個人エントリー'!C33)+LEN('個人エントリー'!D33))=3,'個人エントリー'!C33&amp;"　　"&amp;'個人エントリー'!D33,IF((LEN('個人エントリー'!C33)+LEN('個人エントリー'!D33))=2,'個人エントリー'!C33&amp;"　　　"&amp;'個人エントリー'!D33,IF('個人エントリー'!C33="",0,'個人エントリー'!C33&amp;"　"&amp;'個人エントリー'!D33))))))</f>
      </c>
      <c r="E33" t="str">
        <f>'個人エントリー'!E33&amp;" "&amp;'個人エントリー'!F33</f>
        <v> </v>
      </c>
      <c r="F33">
        <f>IF('個人エントリー'!G33="","",VALUE(SUBSTITUTE('個人エントリー'!G33,"/","")))</f>
      </c>
      <c r="G33">
        <f>IF(LEFT('個人エントリー'!H33)="小",1,IF(LEFT('個人エントリー'!H33)="中",2,IF(LEFT('個人エントリー'!H33)="高",3,"")))</f>
      </c>
      <c r="H33">
        <f>IF(G33="","",VALUE(RIGHT('個人エントリー'!H33)))</f>
      </c>
      <c r="K33">
        <f>IF(D33="","",'申込金一覧表'!$F$13)</f>
      </c>
      <c r="L33">
        <f>IF(D33="","",'申込金一覧表'!$F$11)</f>
      </c>
      <c r="Q33">
        <f t="shared" si="0"/>
      </c>
      <c r="R33">
        <f>IF(D33="","",VLOOKUP('個人エントリー'!I33&amp;'個人エントリー'!J33,種目距離コード,2,0))</f>
      </c>
      <c r="S33" s="14">
        <f>IF('個人エントリー'!K33="","",'個人エントリー'!K33)</f>
      </c>
      <c r="T33">
        <f>IF(D33="","",VLOOKUP('個人エントリー'!L33&amp;'個人エントリー'!M33,種目距離コード,2,0))</f>
      </c>
      <c r="U33" s="14">
        <f>IF('個人エントリー'!N33="","",'個人エントリー'!N33)</f>
      </c>
      <c r="V33">
        <f>IF(D33="","",VLOOKUP('個人エントリー'!O33&amp;'個人エントリー'!P33,種目距離コード,2,0))</f>
      </c>
      <c r="W33" s="14">
        <f>IF('個人エントリー'!Q33="","",'個人エントリー'!Q33)</f>
      </c>
    </row>
    <row r="34" spans="1:23" ht="12.75">
      <c r="A34">
        <f>IF('個人エントリー'!A34="","",VLOOKUP('申込金一覧表'!$F$13,所属,2,0)*100+'個人エントリー'!A34)</f>
      </c>
      <c r="C34">
        <f>IF('個人エントリー'!B34="","",VLOOKUP('個人エントリー'!B34,'参照'!$A$9:$B$12,2,0))</f>
      </c>
      <c r="D34">
        <f>IF('個人エントリー'!C34="","",(IF((LEN('個人エントリー'!C34)+LEN('個人エントリー'!D34))&gt;4,'個人エントリー'!C34&amp;'個人エントリー'!D34,IF((LEN('個人エントリー'!C34)+LEN('個人エントリー'!D34))=3,'個人エントリー'!C34&amp;"　　"&amp;'個人エントリー'!D34,IF((LEN('個人エントリー'!C34)+LEN('個人エントリー'!D34))=2,'個人エントリー'!C34&amp;"　　　"&amp;'個人エントリー'!D34,IF('個人エントリー'!C34="",0,'個人エントリー'!C34&amp;"　"&amp;'個人エントリー'!D34))))))</f>
      </c>
      <c r="E34" t="str">
        <f>'個人エントリー'!E34&amp;" "&amp;'個人エントリー'!F34</f>
        <v> </v>
      </c>
      <c r="F34">
        <f>IF('個人エントリー'!G34="","",VALUE(SUBSTITUTE('個人エントリー'!G34,"/","")))</f>
      </c>
      <c r="G34">
        <f>IF(LEFT('個人エントリー'!H34)="小",1,IF(LEFT('個人エントリー'!H34)="中",2,IF(LEFT('個人エントリー'!H34)="高",3,"")))</f>
      </c>
      <c r="H34">
        <f>IF(G34="","",VALUE(RIGHT('個人エントリー'!H34)))</f>
      </c>
      <c r="K34">
        <f>IF(D34="","",'申込金一覧表'!$F$13)</f>
      </c>
      <c r="L34">
        <f>IF(D34="","",'申込金一覧表'!$F$11)</f>
      </c>
      <c r="Q34">
        <f t="shared" si="0"/>
      </c>
      <c r="R34">
        <f>IF(D34="","",VLOOKUP('個人エントリー'!I34&amp;'個人エントリー'!J34,種目距離コード,2,0))</f>
      </c>
      <c r="S34" s="14">
        <f>IF('個人エントリー'!K34="","",'個人エントリー'!K34)</f>
      </c>
      <c r="T34">
        <f>IF(D34="","",VLOOKUP('個人エントリー'!L34&amp;'個人エントリー'!M34,種目距離コード,2,0))</f>
      </c>
      <c r="U34" s="14">
        <f>IF('個人エントリー'!N34="","",'個人エントリー'!N34)</f>
      </c>
      <c r="V34">
        <f>IF(D34="","",VLOOKUP('個人エントリー'!O34&amp;'個人エントリー'!P34,種目距離コード,2,0))</f>
      </c>
      <c r="W34" s="14">
        <f>IF('個人エントリー'!Q34="","",'個人エントリー'!Q34)</f>
      </c>
    </row>
    <row r="35" spans="1:23" ht="12.75">
      <c r="A35">
        <f>IF('個人エントリー'!A35="","",VLOOKUP('申込金一覧表'!$F$13,所属,2,0)*100+'個人エントリー'!A35)</f>
      </c>
      <c r="C35">
        <f>IF('個人エントリー'!B35="","",VLOOKUP('個人エントリー'!B35,'参照'!$A$9:$B$12,2,0))</f>
      </c>
      <c r="D35">
        <f>IF('個人エントリー'!C35="","",(IF((LEN('個人エントリー'!C35)+LEN('個人エントリー'!D35))&gt;4,'個人エントリー'!C35&amp;'個人エントリー'!D35,IF((LEN('個人エントリー'!C35)+LEN('個人エントリー'!D35))=3,'個人エントリー'!C35&amp;"　　"&amp;'個人エントリー'!D35,IF((LEN('個人エントリー'!C35)+LEN('個人エントリー'!D35))=2,'個人エントリー'!C35&amp;"　　　"&amp;'個人エントリー'!D35,IF('個人エントリー'!C35="",0,'個人エントリー'!C35&amp;"　"&amp;'個人エントリー'!D35))))))</f>
      </c>
      <c r="E35" t="str">
        <f>'個人エントリー'!E35&amp;" "&amp;'個人エントリー'!F35</f>
        <v> </v>
      </c>
      <c r="F35">
        <f>IF('個人エントリー'!G35="","",VALUE(SUBSTITUTE('個人エントリー'!G35,"/","")))</f>
      </c>
      <c r="G35">
        <f>IF(LEFT('個人エントリー'!H35)="小",1,IF(LEFT('個人エントリー'!H35)="中",2,IF(LEFT('個人エントリー'!H35)="高",3,"")))</f>
      </c>
      <c r="H35">
        <f>IF(G35="","",VALUE(RIGHT('個人エントリー'!H35)))</f>
      </c>
      <c r="K35">
        <f>IF(D35="","",'申込金一覧表'!$F$13)</f>
      </c>
      <c r="L35">
        <f>IF(D35="","",'申込金一覧表'!$F$11)</f>
      </c>
      <c r="Q35">
        <f t="shared" si="0"/>
      </c>
      <c r="R35">
        <f>IF(D35="","",VLOOKUP('個人エントリー'!I35&amp;'個人エントリー'!J35,種目距離コード,2,0))</f>
      </c>
      <c r="S35" s="14">
        <f>IF('個人エントリー'!K35="","",'個人エントリー'!K35)</f>
      </c>
      <c r="T35">
        <f>IF(D35="","",VLOOKUP('個人エントリー'!L35&amp;'個人エントリー'!M35,種目距離コード,2,0))</f>
      </c>
      <c r="U35" s="14">
        <f>IF('個人エントリー'!N35="","",'個人エントリー'!N35)</f>
      </c>
      <c r="V35">
        <f>IF(D35="","",VLOOKUP('個人エントリー'!O35&amp;'個人エントリー'!P35,種目距離コード,2,0))</f>
      </c>
      <c r="W35" s="14">
        <f>IF('個人エントリー'!Q35="","",'個人エントリー'!Q35)</f>
      </c>
    </row>
    <row r="36" spans="1:23" ht="12.75">
      <c r="A36">
        <f>IF('個人エントリー'!A36="","",VLOOKUP('申込金一覧表'!$F$13,所属,2,0)*100+'個人エントリー'!A36)</f>
      </c>
      <c r="C36">
        <f>IF('個人エントリー'!B36="","",VLOOKUP('個人エントリー'!B36,'参照'!$A$9:$B$12,2,0))</f>
      </c>
      <c r="D36">
        <f>IF('個人エントリー'!C36="","",(IF((LEN('個人エントリー'!C36)+LEN('個人エントリー'!D36))&gt;4,'個人エントリー'!C36&amp;'個人エントリー'!D36,IF((LEN('個人エントリー'!C36)+LEN('個人エントリー'!D36))=3,'個人エントリー'!C36&amp;"　　"&amp;'個人エントリー'!D36,IF((LEN('個人エントリー'!C36)+LEN('個人エントリー'!D36))=2,'個人エントリー'!C36&amp;"　　　"&amp;'個人エントリー'!D36,IF('個人エントリー'!C36="",0,'個人エントリー'!C36&amp;"　"&amp;'個人エントリー'!D36))))))</f>
      </c>
      <c r="E36" t="str">
        <f>'個人エントリー'!E36&amp;" "&amp;'個人エントリー'!F36</f>
        <v> </v>
      </c>
      <c r="F36">
        <f>IF('個人エントリー'!G36="","",VALUE(SUBSTITUTE('個人エントリー'!G36,"/","")))</f>
      </c>
      <c r="G36">
        <f>IF(LEFT('個人エントリー'!H36)="小",1,IF(LEFT('個人エントリー'!H36)="中",2,IF(LEFT('個人エントリー'!H36)="高",3,"")))</f>
      </c>
      <c r="H36">
        <f>IF(G36="","",VALUE(RIGHT('個人エントリー'!H36)))</f>
      </c>
      <c r="K36">
        <f>IF(D36="","",'申込金一覧表'!$F$13)</f>
      </c>
      <c r="L36">
        <f>IF(D36="","",'申込金一覧表'!$F$11)</f>
      </c>
      <c r="Q36">
        <f t="shared" si="0"/>
      </c>
      <c r="R36">
        <f>IF(D36="","",VLOOKUP('個人エントリー'!I36&amp;'個人エントリー'!J36,種目距離コード,2,0))</f>
      </c>
      <c r="S36" s="14">
        <f>IF('個人エントリー'!K36="","",'個人エントリー'!K36)</f>
      </c>
      <c r="T36">
        <f>IF(D36="","",VLOOKUP('個人エントリー'!L36&amp;'個人エントリー'!M36,種目距離コード,2,0))</f>
      </c>
      <c r="U36" s="14">
        <f>IF('個人エントリー'!N36="","",'個人エントリー'!N36)</f>
      </c>
      <c r="V36">
        <f>IF(D36="","",VLOOKUP('個人エントリー'!O36&amp;'個人エントリー'!P36,種目距離コード,2,0))</f>
      </c>
      <c r="W36" s="14">
        <f>IF('個人エントリー'!Q36="","",'個人エントリー'!Q36)</f>
      </c>
    </row>
    <row r="37" spans="1:23" ht="12.75">
      <c r="A37">
        <f>IF('個人エントリー'!A37="","",VLOOKUP('申込金一覧表'!$F$13,所属,2,0)*100+'個人エントリー'!A37)</f>
      </c>
      <c r="C37">
        <f>IF('個人エントリー'!B37="","",VLOOKUP('個人エントリー'!B37,'参照'!$A$9:$B$12,2,0))</f>
      </c>
      <c r="D37">
        <f>IF('個人エントリー'!C37="","",(IF((LEN('個人エントリー'!C37)+LEN('個人エントリー'!D37))&gt;4,'個人エントリー'!C37&amp;'個人エントリー'!D37,IF((LEN('個人エントリー'!C37)+LEN('個人エントリー'!D37))=3,'個人エントリー'!C37&amp;"　　"&amp;'個人エントリー'!D37,IF((LEN('個人エントリー'!C37)+LEN('個人エントリー'!D37))=2,'個人エントリー'!C37&amp;"　　　"&amp;'個人エントリー'!D37,IF('個人エントリー'!C37="",0,'個人エントリー'!C37&amp;"　"&amp;'個人エントリー'!D37))))))</f>
      </c>
      <c r="E37" t="str">
        <f>'個人エントリー'!E37&amp;" "&amp;'個人エントリー'!F37</f>
        <v> </v>
      </c>
      <c r="F37">
        <f>IF('個人エントリー'!G37="","",VALUE(SUBSTITUTE('個人エントリー'!G37,"/","")))</f>
      </c>
      <c r="G37">
        <f>IF(LEFT('個人エントリー'!H37)="小",1,IF(LEFT('個人エントリー'!H37)="中",2,IF(LEFT('個人エントリー'!H37)="高",3,"")))</f>
      </c>
      <c r="H37">
        <f>IF(G37="","",VALUE(RIGHT('個人エントリー'!H37)))</f>
      </c>
      <c r="K37">
        <f>IF(D37="","",'申込金一覧表'!$F$13)</f>
      </c>
      <c r="L37">
        <f>IF(D37="","",'申込金一覧表'!$F$11)</f>
      </c>
      <c r="Q37">
        <f t="shared" si="0"/>
      </c>
      <c r="R37">
        <f>IF(D37="","",VLOOKUP('個人エントリー'!I37&amp;'個人エントリー'!J37,種目距離コード,2,0))</f>
      </c>
      <c r="S37" s="14">
        <f>IF('個人エントリー'!K37="","",'個人エントリー'!K37)</f>
      </c>
      <c r="T37">
        <f>IF(D37="","",VLOOKUP('個人エントリー'!L37&amp;'個人エントリー'!M37,種目距離コード,2,0))</f>
      </c>
      <c r="U37" s="14">
        <f>IF('個人エントリー'!N37="","",'個人エントリー'!N37)</f>
      </c>
      <c r="V37">
        <f>IF(D37="","",VLOOKUP('個人エントリー'!O37&amp;'個人エントリー'!P37,種目距離コード,2,0))</f>
      </c>
      <c r="W37" s="14">
        <f>IF('個人エントリー'!Q37="","",'個人エントリー'!Q37)</f>
      </c>
    </row>
    <row r="38" spans="1:23" ht="12.75">
      <c r="A38">
        <f>IF('個人エントリー'!A38="","",VLOOKUP('申込金一覧表'!$F$13,所属,2,0)*100+'個人エントリー'!A38)</f>
      </c>
      <c r="C38">
        <f>IF('個人エントリー'!B38="","",VLOOKUP('個人エントリー'!B38,'参照'!$A$9:$B$12,2,0))</f>
      </c>
      <c r="D38">
        <f>IF('個人エントリー'!C38="","",(IF((LEN('個人エントリー'!C38)+LEN('個人エントリー'!D38))&gt;4,'個人エントリー'!C38&amp;'個人エントリー'!D38,IF((LEN('個人エントリー'!C38)+LEN('個人エントリー'!D38))=3,'個人エントリー'!C38&amp;"　　"&amp;'個人エントリー'!D38,IF((LEN('個人エントリー'!C38)+LEN('個人エントリー'!D38))=2,'個人エントリー'!C38&amp;"　　　"&amp;'個人エントリー'!D38,IF('個人エントリー'!C38="",0,'個人エントリー'!C38&amp;"　"&amp;'個人エントリー'!D38))))))</f>
      </c>
      <c r="E38" t="str">
        <f>'個人エントリー'!E38&amp;" "&amp;'個人エントリー'!F38</f>
        <v> </v>
      </c>
      <c r="F38">
        <f>IF('個人エントリー'!G38="","",VALUE(SUBSTITUTE('個人エントリー'!G38,"/","")))</f>
      </c>
      <c r="G38">
        <f>IF(LEFT('個人エントリー'!H38)="小",1,IF(LEFT('個人エントリー'!H38)="中",2,IF(LEFT('個人エントリー'!H38)="高",3,"")))</f>
      </c>
      <c r="H38">
        <f>IF(G38="","",VALUE(RIGHT('個人エントリー'!H38)))</f>
      </c>
      <c r="K38">
        <f>IF(D38="","",'申込金一覧表'!$F$13)</f>
      </c>
      <c r="L38">
        <f>IF(D38="","",'申込金一覧表'!$F$11)</f>
      </c>
      <c r="Q38">
        <f t="shared" si="0"/>
      </c>
      <c r="R38">
        <f>IF(D38="","",VLOOKUP('個人エントリー'!I38&amp;'個人エントリー'!J38,種目距離コード,2,0))</f>
      </c>
      <c r="S38" s="14">
        <f>IF('個人エントリー'!K38="","",'個人エントリー'!K38)</f>
      </c>
      <c r="T38">
        <f>IF(D38="","",VLOOKUP('個人エントリー'!L38&amp;'個人エントリー'!M38,種目距離コード,2,0))</f>
      </c>
      <c r="U38" s="14">
        <f>IF('個人エントリー'!N38="","",'個人エントリー'!N38)</f>
      </c>
      <c r="V38">
        <f>IF(D38="","",VLOOKUP('個人エントリー'!O38&amp;'個人エントリー'!P38,種目距離コード,2,0))</f>
      </c>
      <c r="W38" s="14">
        <f>IF('個人エントリー'!Q38="","",'個人エントリー'!Q38)</f>
      </c>
    </row>
    <row r="39" spans="1:23" ht="12.75">
      <c r="A39">
        <f>IF('個人エントリー'!A39="","",VLOOKUP('申込金一覧表'!$F$13,所属,2,0)*100+'個人エントリー'!A39)</f>
      </c>
      <c r="C39">
        <f>IF('個人エントリー'!B39="","",VLOOKUP('個人エントリー'!B39,'参照'!$A$9:$B$12,2,0))</f>
      </c>
      <c r="D39">
        <f>IF('個人エントリー'!C39="","",(IF((LEN('個人エントリー'!C39)+LEN('個人エントリー'!D39))&gt;4,'個人エントリー'!C39&amp;'個人エントリー'!D39,IF((LEN('個人エントリー'!C39)+LEN('個人エントリー'!D39))=3,'個人エントリー'!C39&amp;"　　"&amp;'個人エントリー'!D39,IF((LEN('個人エントリー'!C39)+LEN('個人エントリー'!D39))=2,'個人エントリー'!C39&amp;"　　　"&amp;'個人エントリー'!D39,IF('個人エントリー'!C39="",0,'個人エントリー'!C39&amp;"　"&amp;'個人エントリー'!D39))))))</f>
      </c>
      <c r="E39" t="str">
        <f>'個人エントリー'!E39&amp;" "&amp;'個人エントリー'!F39</f>
        <v> </v>
      </c>
      <c r="F39">
        <f>IF('個人エントリー'!G39="","",VALUE(SUBSTITUTE('個人エントリー'!G39,"/","")))</f>
      </c>
      <c r="G39">
        <f>IF(LEFT('個人エントリー'!H39)="小",1,IF(LEFT('個人エントリー'!H39)="中",2,IF(LEFT('個人エントリー'!H39)="高",3,"")))</f>
      </c>
      <c r="H39">
        <f>IF(G39="","",VALUE(RIGHT('個人エントリー'!H39)))</f>
      </c>
      <c r="K39">
        <f>IF(D39="","",'申込金一覧表'!$F$13)</f>
      </c>
      <c r="L39">
        <f>IF(D39="","",'申込金一覧表'!$F$11)</f>
      </c>
      <c r="Q39">
        <f t="shared" si="0"/>
      </c>
      <c r="R39">
        <f>IF(D39="","",VLOOKUP('個人エントリー'!I39&amp;'個人エントリー'!J39,種目距離コード,2,0))</f>
      </c>
      <c r="S39" s="14">
        <f>IF('個人エントリー'!K39="","",'個人エントリー'!K39)</f>
      </c>
      <c r="T39">
        <f>IF(D39="","",VLOOKUP('個人エントリー'!L39&amp;'個人エントリー'!M39,種目距離コード,2,0))</f>
      </c>
      <c r="U39" s="14">
        <f>IF('個人エントリー'!N39="","",'個人エントリー'!N39)</f>
      </c>
      <c r="V39">
        <f>IF(D39="","",VLOOKUP('個人エントリー'!O39&amp;'個人エントリー'!P39,種目距離コード,2,0))</f>
      </c>
      <c r="W39" s="14">
        <f>IF('個人エントリー'!Q39="","",'個人エントリー'!Q39)</f>
      </c>
    </row>
    <row r="40" spans="1:23" ht="12.75">
      <c r="A40">
        <f>IF('個人エントリー'!A40="","",VLOOKUP('申込金一覧表'!$F$13,所属,2,0)*100+'個人エントリー'!A40)</f>
      </c>
      <c r="C40">
        <f>IF('個人エントリー'!B40="","",VLOOKUP('個人エントリー'!B40,'参照'!$A$9:$B$12,2,0))</f>
      </c>
      <c r="D40">
        <f>IF('個人エントリー'!C40="","",(IF((LEN('個人エントリー'!C40)+LEN('個人エントリー'!D40))&gt;4,'個人エントリー'!C40&amp;'個人エントリー'!D40,IF((LEN('個人エントリー'!C40)+LEN('個人エントリー'!D40))=3,'個人エントリー'!C40&amp;"　　"&amp;'個人エントリー'!D40,IF((LEN('個人エントリー'!C40)+LEN('個人エントリー'!D40))=2,'個人エントリー'!C40&amp;"　　　"&amp;'個人エントリー'!D40,IF('個人エントリー'!C40="",0,'個人エントリー'!C40&amp;"　"&amp;'個人エントリー'!D40))))))</f>
      </c>
      <c r="E40" t="str">
        <f>'個人エントリー'!E40&amp;" "&amp;'個人エントリー'!F40</f>
        <v> </v>
      </c>
      <c r="F40">
        <f>IF('個人エントリー'!G40="","",VALUE(SUBSTITUTE('個人エントリー'!G40,"/","")))</f>
      </c>
      <c r="G40">
        <f>IF(LEFT('個人エントリー'!H40)="小",1,IF(LEFT('個人エントリー'!H40)="中",2,IF(LEFT('個人エントリー'!H40)="高",3,"")))</f>
      </c>
      <c r="H40">
        <f>IF(G40="","",VALUE(RIGHT('個人エントリー'!H40)))</f>
      </c>
      <c r="K40">
        <f>IF(D40="","",'申込金一覧表'!$F$13)</f>
      </c>
      <c r="L40">
        <f>IF(D40="","",'申込金一覧表'!$F$11)</f>
      </c>
      <c r="Q40">
        <f t="shared" si="0"/>
      </c>
      <c r="R40">
        <f>IF(D40="","",VLOOKUP('個人エントリー'!I40&amp;'個人エントリー'!J40,種目距離コード,2,0))</f>
      </c>
      <c r="S40" s="14">
        <f>IF('個人エントリー'!K40="","",'個人エントリー'!K40)</f>
      </c>
      <c r="T40">
        <f>IF(D40="","",VLOOKUP('個人エントリー'!L40&amp;'個人エントリー'!M40,種目距離コード,2,0))</f>
      </c>
      <c r="U40" s="14">
        <f>IF('個人エントリー'!N40="","",'個人エントリー'!N40)</f>
      </c>
      <c r="V40">
        <f>IF(D40="","",VLOOKUP('個人エントリー'!O40&amp;'個人エントリー'!P40,種目距離コード,2,0))</f>
      </c>
      <c r="W40" s="14">
        <f>IF('個人エントリー'!Q40="","",'個人エントリー'!Q40)</f>
      </c>
    </row>
    <row r="41" spans="1:23" ht="12.75">
      <c r="A41">
        <f>IF('個人エントリー'!A41="","",VLOOKUP('申込金一覧表'!$F$13,所属,2,0)*100+'個人エントリー'!A41)</f>
      </c>
      <c r="C41">
        <f>IF('個人エントリー'!B41="","",VLOOKUP('個人エントリー'!B41,'参照'!$A$9:$B$12,2,0))</f>
      </c>
      <c r="D41">
        <f>IF('個人エントリー'!C41="","",(IF((LEN('個人エントリー'!C41)+LEN('個人エントリー'!D41))&gt;4,'個人エントリー'!C41&amp;'個人エントリー'!D41,IF((LEN('個人エントリー'!C41)+LEN('個人エントリー'!D41))=3,'個人エントリー'!C41&amp;"　　"&amp;'個人エントリー'!D41,IF((LEN('個人エントリー'!C41)+LEN('個人エントリー'!D41))=2,'個人エントリー'!C41&amp;"　　　"&amp;'個人エントリー'!D41,IF('個人エントリー'!C41="",0,'個人エントリー'!C41&amp;"　"&amp;'個人エントリー'!D41))))))</f>
      </c>
      <c r="E41" t="str">
        <f>'個人エントリー'!E41&amp;" "&amp;'個人エントリー'!F41</f>
        <v> </v>
      </c>
      <c r="F41">
        <f>IF('個人エントリー'!G41="","",VALUE(SUBSTITUTE('個人エントリー'!G41,"/","")))</f>
      </c>
      <c r="G41">
        <f>IF(LEFT('個人エントリー'!H41)="小",1,IF(LEFT('個人エントリー'!H41)="中",2,IF(LEFT('個人エントリー'!H41)="高",3,"")))</f>
      </c>
      <c r="H41">
        <f>IF(G41="","",VALUE(RIGHT('個人エントリー'!H41)))</f>
      </c>
      <c r="K41">
        <f>IF(D41="","",'申込金一覧表'!$F$13)</f>
      </c>
      <c r="L41">
        <f>IF(D41="","",'申込金一覧表'!$F$11)</f>
      </c>
      <c r="Q41">
        <f t="shared" si="0"/>
      </c>
      <c r="R41">
        <f>IF(D41="","",VLOOKUP('個人エントリー'!I41&amp;'個人エントリー'!J41,種目距離コード,2,0))</f>
      </c>
      <c r="S41" s="14">
        <f>IF('個人エントリー'!K41="","",'個人エントリー'!K41)</f>
      </c>
      <c r="T41">
        <f>IF(D41="","",VLOOKUP('個人エントリー'!L41&amp;'個人エントリー'!M41,種目距離コード,2,0))</f>
      </c>
      <c r="U41" s="14">
        <f>IF('個人エントリー'!N41="","",'個人エントリー'!N41)</f>
      </c>
      <c r="V41">
        <f>IF(D41="","",VLOOKUP('個人エントリー'!O41&amp;'個人エントリー'!P41,種目距離コード,2,0))</f>
      </c>
      <c r="W41" s="14">
        <f>IF('個人エントリー'!Q41="","",'個人エントリー'!Q41)</f>
      </c>
    </row>
    <row r="42" spans="1:23" ht="12.75">
      <c r="A42">
        <f>IF('個人エントリー'!A42="","",VLOOKUP('申込金一覧表'!$F$13,所属,2,0)*100+'個人エントリー'!A42)</f>
      </c>
      <c r="C42">
        <f>IF('個人エントリー'!B42="","",VLOOKUP('個人エントリー'!B42,'参照'!$A$9:$B$12,2,0))</f>
      </c>
      <c r="D42">
        <f>IF('個人エントリー'!C42="","",(IF((LEN('個人エントリー'!C42)+LEN('個人エントリー'!D42))&gt;4,'個人エントリー'!C42&amp;'個人エントリー'!D42,IF((LEN('個人エントリー'!C42)+LEN('個人エントリー'!D42))=3,'個人エントリー'!C42&amp;"　　"&amp;'個人エントリー'!D42,IF((LEN('個人エントリー'!C42)+LEN('個人エントリー'!D42))=2,'個人エントリー'!C42&amp;"　　　"&amp;'個人エントリー'!D42,IF('個人エントリー'!C42="",0,'個人エントリー'!C42&amp;"　"&amp;'個人エントリー'!D42))))))</f>
      </c>
      <c r="E42" t="str">
        <f>'個人エントリー'!E42&amp;" "&amp;'個人エントリー'!F42</f>
        <v> </v>
      </c>
      <c r="F42">
        <f>IF('個人エントリー'!G42="","",VALUE(SUBSTITUTE('個人エントリー'!G42,"/","")))</f>
      </c>
      <c r="G42">
        <f>IF(LEFT('個人エントリー'!H42)="小",1,IF(LEFT('個人エントリー'!H42)="中",2,IF(LEFT('個人エントリー'!H42)="高",3,"")))</f>
      </c>
      <c r="H42">
        <f>IF(G42="","",VALUE(RIGHT('個人エントリー'!H42)))</f>
      </c>
      <c r="K42">
        <f>IF(D42="","",'申込金一覧表'!$F$13)</f>
      </c>
      <c r="L42">
        <f>IF(D42="","",'申込金一覧表'!$F$11)</f>
      </c>
      <c r="Q42">
        <f t="shared" si="0"/>
      </c>
      <c r="R42">
        <f>IF(D42="","",VLOOKUP('個人エントリー'!I42&amp;'個人エントリー'!J42,種目距離コード,2,0))</f>
      </c>
      <c r="S42" s="14">
        <f>IF('個人エントリー'!K42="","",'個人エントリー'!K42)</f>
      </c>
      <c r="T42">
        <f>IF(D42="","",VLOOKUP('個人エントリー'!L42&amp;'個人エントリー'!M42,種目距離コード,2,0))</f>
      </c>
      <c r="U42" s="14">
        <f>IF('個人エントリー'!N42="","",'個人エントリー'!N42)</f>
      </c>
      <c r="V42">
        <f>IF(D42="","",VLOOKUP('個人エントリー'!O42&amp;'個人エントリー'!P42,種目距離コード,2,0))</f>
      </c>
      <c r="W42" s="14">
        <f>IF('個人エントリー'!Q42="","",'個人エントリー'!Q42)</f>
      </c>
    </row>
    <row r="43" spans="1:23" ht="12.75">
      <c r="A43">
        <f>IF('個人エントリー'!A43="","",VLOOKUP('申込金一覧表'!$F$13,所属,2,0)*100+'個人エントリー'!A43)</f>
      </c>
      <c r="C43">
        <f>IF('個人エントリー'!B43="","",VLOOKUP('個人エントリー'!B43,'参照'!$A$9:$B$12,2,0))</f>
      </c>
      <c r="D43">
        <f>IF('個人エントリー'!C43="","",(IF((LEN('個人エントリー'!C43)+LEN('個人エントリー'!D43))&gt;4,'個人エントリー'!C43&amp;'個人エントリー'!D43,IF((LEN('個人エントリー'!C43)+LEN('個人エントリー'!D43))=3,'個人エントリー'!C43&amp;"　　"&amp;'個人エントリー'!D43,IF((LEN('個人エントリー'!C43)+LEN('個人エントリー'!D43))=2,'個人エントリー'!C43&amp;"　　　"&amp;'個人エントリー'!D43,IF('個人エントリー'!C43="",0,'個人エントリー'!C43&amp;"　"&amp;'個人エントリー'!D43))))))</f>
      </c>
      <c r="E43" t="str">
        <f>'個人エントリー'!E43&amp;" "&amp;'個人エントリー'!F43</f>
        <v> </v>
      </c>
      <c r="F43">
        <f>IF('個人エントリー'!G43="","",VALUE(SUBSTITUTE('個人エントリー'!G43,"/","")))</f>
      </c>
      <c r="G43">
        <f>IF(LEFT('個人エントリー'!H43)="小",1,IF(LEFT('個人エントリー'!H43)="中",2,IF(LEFT('個人エントリー'!H43)="高",3,"")))</f>
      </c>
      <c r="H43">
        <f>IF(G43="","",VALUE(RIGHT('個人エントリー'!H43)))</f>
      </c>
      <c r="K43">
        <f>IF(D43="","",'申込金一覧表'!$F$13)</f>
      </c>
      <c r="L43">
        <f>IF(D43="","",'申込金一覧表'!$F$11)</f>
      </c>
      <c r="Q43">
        <f t="shared" si="0"/>
      </c>
      <c r="R43">
        <f>IF(D43="","",VLOOKUP('個人エントリー'!I43&amp;'個人エントリー'!J43,種目距離コード,2,0))</f>
      </c>
      <c r="S43" s="14">
        <f>IF('個人エントリー'!K43="","",'個人エントリー'!K43)</f>
      </c>
      <c r="T43">
        <f>IF(D43="","",VLOOKUP('個人エントリー'!L43&amp;'個人エントリー'!M43,種目距離コード,2,0))</f>
      </c>
      <c r="U43" s="14">
        <f>IF('個人エントリー'!N43="","",'個人エントリー'!N43)</f>
      </c>
      <c r="V43">
        <f>IF(D43="","",VLOOKUP('個人エントリー'!O43&amp;'個人エントリー'!P43,種目距離コード,2,0))</f>
      </c>
      <c r="W43" s="14">
        <f>IF('個人エントリー'!Q43="","",'個人エントリー'!Q43)</f>
      </c>
    </row>
    <row r="44" spans="1:23" ht="12.75">
      <c r="A44">
        <f>IF('個人エントリー'!A44="","",VLOOKUP('申込金一覧表'!$F$13,所属,2,0)*100+'個人エントリー'!A44)</f>
      </c>
      <c r="C44">
        <f>IF('個人エントリー'!B44="","",VLOOKUP('個人エントリー'!B44,'参照'!$A$9:$B$12,2,0))</f>
      </c>
      <c r="D44">
        <f>IF('個人エントリー'!C44="","",(IF((LEN('個人エントリー'!C44)+LEN('個人エントリー'!D44))&gt;4,'個人エントリー'!C44&amp;'個人エントリー'!D44,IF((LEN('個人エントリー'!C44)+LEN('個人エントリー'!D44))=3,'個人エントリー'!C44&amp;"　　"&amp;'個人エントリー'!D44,IF((LEN('個人エントリー'!C44)+LEN('個人エントリー'!D44))=2,'個人エントリー'!C44&amp;"　　　"&amp;'個人エントリー'!D44,IF('個人エントリー'!C44="",0,'個人エントリー'!C44&amp;"　"&amp;'個人エントリー'!D44))))))</f>
      </c>
      <c r="E44" t="str">
        <f>'個人エントリー'!E44&amp;" "&amp;'個人エントリー'!F44</f>
        <v> </v>
      </c>
      <c r="F44">
        <f>IF('個人エントリー'!G44="","",VALUE(SUBSTITUTE('個人エントリー'!G44,"/","")))</f>
      </c>
      <c r="G44">
        <f>IF(LEFT('個人エントリー'!H44)="小",1,IF(LEFT('個人エントリー'!H44)="中",2,IF(LEFT('個人エントリー'!H44)="高",3,"")))</f>
      </c>
      <c r="H44">
        <f>IF(G44="","",VALUE(RIGHT('個人エントリー'!H44)))</f>
      </c>
      <c r="K44">
        <f>IF(D44="","",'申込金一覧表'!$F$13)</f>
      </c>
      <c r="L44">
        <f>IF(D44="","",'申込金一覧表'!$F$11)</f>
      </c>
      <c r="Q44">
        <f t="shared" si="0"/>
      </c>
      <c r="R44">
        <f>IF(D44="","",VLOOKUP('個人エントリー'!I44&amp;'個人エントリー'!J44,種目距離コード,2,0))</f>
      </c>
      <c r="S44" s="14">
        <f>IF('個人エントリー'!K44="","",'個人エントリー'!K44)</f>
      </c>
      <c r="T44">
        <f>IF(D44="","",VLOOKUP('個人エントリー'!L44&amp;'個人エントリー'!M44,種目距離コード,2,0))</f>
      </c>
      <c r="U44" s="14">
        <f>IF('個人エントリー'!N44="","",'個人エントリー'!N44)</f>
      </c>
      <c r="V44">
        <f>IF(D44="","",VLOOKUP('個人エントリー'!O44&amp;'個人エントリー'!P44,種目距離コード,2,0))</f>
      </c>
      <c r="W44" s="14">
        <f>IF('個人エントリー'!Q44="","",'個人エントリー'!Q44)</f>
      </c>
    </row>
    <row r="45" spans="1:23" ht="12.75">
      <c r="A45">
        <f>IF('個人エントリー'!A45="","",VLOOKUP('申込金一覧表'!$F$13,所属,2,0)*100+'個人エントリー'!A45)</f>
      </c>
      <c r="C45">
        <f>IF('個人エントリー'!B45="","",VLOOKUP('個人エントリー'!B45,'参照'!$A$9:$B$12,2,0))</f>
      </c>
      <c r="D45">
        <f>IF('個人エントリー'!C45="","",(IF((LEN('個人エントリー'!C45)+LEN('個人エントリー'!D45))&gt;4,'個人エントリー'!C45&amp;'個人エントリー'!D45,IF((LEN('個人エントリー'!C45)+LEN('個人エントリー'!D45))=3,'個人エントリー'!C45&amp;"　　"&amp;'個人エントリー'!D45,IF((LEN('個人エントリー'!C45)+LEN('個人エントリー'!D45))=2,'個人エントリー'!C45&amp;"　　　"&amp;'個人エントリー'!D45,IF('個人エントリー'!C45="",0,'個人エントリー'!C45&amp;"　"&amp;'個人エントリー'!D45))))))</f>
      </c>
      <c r="E45" t="str">
        <f>'個人エントリー'!E45&amp;" "&amp;'個人エントリー'!F45</f>
        <v> </v>
      </c>
      <c r="F45">
        <f>IF('個人エントリー'!G45="","",VALUE(SUBSTITUTE('個人エントリー'!G45,"/","")))</f>
      </c>
      <c r="G45">
        <f>IF(LEFT('個人エントリー'!H45)="小",1,IF(LEFT('個人エントリー'!H45)="中",2,IF(LEFT('個人エントリー'!H45)="高",3,"")))</f>
      </c>
      <c r="H45">
        <f>IF(G45="","",VALUE(RIGHT('個人エントリー'!H45)))</f>
      </c>
      <c r="K45">
        <f>IF(D45="","",'申込金一覧表'!$F$13)</f>
      </c>
      <c r="L45">
        <f>IF(D45="","",'申込金一覧表'!$F$11)</f>
      </c>
      <c r="Q45">
        <f t="shared" si="0"/>
      </c>
      <c r="R45">
        <f>IF(D45="","",VLOOKUP('個人エントリー'!I45&amp;'個人エントリー'!J45,種目距離コード,2,0))</f>
      </c>
      <c r="S45" s="14">
        <f>IF('個人エントリー'!K45="","",'個人エントリー'!K45)</f>
      </c>
      <c r="T45">
        <f>IF(D45="","",VLOOKUP('個人エントリー'!L45&amp;'個人エントリー'!M45,種目距離コード,2,0))</f>
      </c>
      <c r="U45" s="14">
        <f>IF('個人エントリー'!N45="","",'個人エントリー'!N45)</f>
      </c>
      <c r="V45">
        <f>IF(D45="","",VLOOKUP('個人エントリー'!O45&amp;'個人エントリー'!P45,種目距離コード,2,0))</f>
      </c>
      <c r="W45" s="14">
        <f>IF('個人エントリー'!Q45="","",'個人エントリー'!Q45)</f>
      </c>
    </row>
    <row r="46" spans="1:23" ht="12.75">
      <c r="A46">
        <f>IF('個人エントリー'!A46="","",VLOOKUP('申込金一覧表'!$F$13,所属,2,0)*100+'個人エントリー'!A46)</f>
      </c>
      <c r="C46">
        <f>IF('個人エントリー'!B46="","",VLOOKUP('個人エントリー'!B46,'参照'!$A$9:$B$12,2,0))</f>
      </c>
      <c r="D46">
        <f>IF('個人エントリー'!C46="","",(IF((LEN('個人エントリー'!C46)+LEN('個人エントリー'!D46))&gt;4,'個人エントリー'!C46&amp;'個人エントリー'!D46,IF((LEN('個人エントリー'!C46)+LEN('個人エントリー'!D46))=3,'個人エントリー'!C46&amp;"　　"&amp;'個人エントリー'!D46,IF((LEN('個人エントリー'!C46)+LEN('個人エントリー'!D46))=2,'個人エントリー'!C46&amp;"　　　"&amp;'個人エントリー'!D46,IF('個人エントリー'!C46="",0,'個人エントリー'!C46&amp;"　"&amp;'個人エントリー'!D46))))))</f>
      </c>
      <c r="E46" t="str">
        <f>'個人エントリー'!E46&amp;" "&amp;'個人エントリー'!F46</f>
        <v> </v>
      </c>
      <c r="F46">
        <f>IF('個人エントリー'!G46="","",VALUE(SUBSTITUTE('個人エントリー'!G46,"/","")))</f>
      </c>
      <c r="G46">
        <f>IF(LEFT('個人エントリー'!H46)="小",1,IF(LEFT('個人エントリー'!H46)="中",2,IF(LEFT('個人エントリー'!H46)="高",3,"")))</f>
      </c>
      <c r="H46">
        <f>IF(G46="","",VALUE(RIGHT('個人エントリー'!H46)))</f>
      </c>
      <c r="K46">
        <f>IF(D46="","",'申込金一覧表'!$F$13)</f>
      </c>
      <c r="L46">
        <f>IF(D46="","",'申込金一覧表'!$F$11)</f>
      </c>
      <c r="Q46">
        <f t="shared" si="0"/>
      </c>
      <c r="R46">
        <f>IF(D46="","",VLOOKUP('個人エントリー'!I46&amp;'個人エントリー'!J46,種目距離コード,2,0))</f>
      </c>
      <c r="S46" s="14">
        <f>IF('個人エントリー'!K46="","",'個人エントリー'!K46)</f>
      </c>
      <c r="T46">
        <f>IF(D46="","",VLOOKUP('個人エントリー'!L46&amp;'個人エントリー'!M46,種目距離コード,2,0))</f>
      </c>
      <c r="U46" s="14">
        <f>IF('個人エントリー'!N46="","",'個人エントリー'!N46)</f>
      </c>
      <c r="V46">
        <f>IF(D46="","",VLOOKUP('個人エントリー'!O46&amp;'個人エントリー'!P46,種目距離コード,2,0))</f>
      </c>
      <c r="W46" s="14">
        <f>IF('個人エントリー'!Q46="","",'個人エントリー'!Q46)</f>
      </c>
    </row>
    <row r="47" spans="1:23" ht="12.75">
      <c r="A47">
        <f>IF('個人エントリー'!A47="","",VLOOKUP('申込金一覧表'!$F$13,所属,2,0)*100+'個人エントリー'!A47)</f>
      </c>
      <c r="C47">
        <f>IF('個人エントリー'!B47="","",VLOOKUP('個人エントリー'!B47,'参照'!$A$9:$B$12,2,0))</f>
      </c>
      <c r="D47">
        <f>IF('個人エントリー'!C47="","",(IF((LEN('個人エントリー'!C47)+LEN('個人エントリー'!D47))&gt;4,'個人エントリー'!C47&amp;'個人エントリー'!D47,IF((LEN('個人エントリー'!C47)+LEN('個人エントリー'!D47))=3,'個人エントリー'!C47&amp;"　　"&amp;'個人エントリー'!D47,IF((LEN('個人エントリー'!C47)+LEN('個人エントリー'!D47))=2,'個人エントリー'!C47&amp;"　　　"&amp;'個人エントリー'!D47,IF('個人エントリー'!C47="",0,'個人エントリー'!C47&amp;"　"&amp;'個人エントリー'!D47))))))</f>
      </c>
      <c r="E47" t="str">
        <f>'個人エントリー'!E47&amp;" "&amp;'個人エントリー'!F47</f>
        <v> </v>
      </c>
      <c r="F47">
        <f>IF('個人エントリー'!G47="","",VALUE(SUBSTITUTE('個人エントリー'!G47,"/","")))</f>
      </c>
      <c r="G47">
        <f>IF(LEFT('個人エントリー'!H47)="小",1,IF(LEFT('個人エントリー'!H47)="中",2,IF(LEFT('個人エントリー'!H47)="高",3,"")))</f>
      </c>
      <c r="H47">
        <f>IF(G47="","",VALUE(RIGHT('個人エントリー'!H47)))</f>
      </c>
      <c r="K47">
        <f>IF(D47="","",'申込金一覧表'!$F$13)</f>
      </c>
      <c r="L47">
        <f>IF(D47="","",'申込金一覧表'!$F$11)</f>
      </c>
      <c r="Q47">
        <f t="shared" si="0"/>
      </c>
      <c r="R47">
        <f>IF(D47="","",VLOOKUP('個人エントリー'!I47&amp;'個人エントリー'!J47,種目距離コード,2,0))</f>
      </c>
      <c r="S47" s="14">
        <f>IF('個人エントリー'!K47="","",'個人エントリー'!K47)</f>
      </c>
      <c r="T47">
        <f>IF(D47="","",VLOOKUP('個人エントリー'!L47&amp;'個人エントリー'!M47,種目距離コード,2,0))</f>
      </c>
      <c r="U47" s="14">
        <f>IF('個人エントリー'!N47="","",'個人エントリー'!N47)</f>
      </c>
      <c r="V47">
        <f>IF(D47="","",VLOOKUP('個人エントリー'!O47&amp;'個人エントリー'!P47,種目距離コード,2,0))</f>
      </c>
      <c r="W47" s="14">
        <f>IF('個人エントリー'!Q47="","",'個人エントリー'!Q47)</f>
      </c>
    </row>
    <row r="48" spans="1:23" ht="12.75">
      <c r="A48">
        <f>IF('個人エントリー'!A48="","",VLOOKUP('申込金一覧表'!$F$13,所属,2,0)*100+'個人エントリー'!A48)</f>
      </c>
      <c r="C48">
        <f>IF('個人エントリー'!B48="","",VLOOKUP('個人エントリー'!B48,'参照'!$A$9:$B$12,2,0))</f>
      </c>
      <c r="D48">
        <f>IF('個人エントリー'!C48="","",(IF((LEN('個人エントリー'!C48)+LEN('個人エントリー'!D48))&gt;4,'個人エントリー'!C48&amp;'個人エントリー'!D48,IF((LEN('個人エントリー'!C48)+LEN('個人エントリー'!D48))=3,'個人エントリー'!C48&amp;"　　"&amp;'個人エントリー'!D48,IF((LEN('個人エントリー'!C48)+LEN('個人エントリー'!D48))=2,'個人エントリー'!C48&amp;"　　　"&amp;'個人エントリー'!D48,IF('個人エントリー'!C48="",0,'個人エントリー'!C48&amp;"　"&amp;'個人エントリー'!D48))))))</f>
      </c>
      <c r="E48" t="str">
        <f>'個人エントリー'!E48&amp;" "&amp;'個人エントリー'!F48</f>
        <v> </v>
      </c>
      <c r="F48">
        <f>IF('個人エントリー'!G48="","",VALUE(SUBSTITUTE('個人エントリー'!G48,"/","")))</f>
      </c>
      <c r="G48">
        <f>IF(LEFT('個人エントリー'!H48)="小",1,IF(LEFT('個人エントリー'!H48)="中",2,IF(LEFT('個人エントリー'!H48)="高",3,"")))</f>
      </c>
      <c r="H48">
        <f>IF(G48="","",VALUE(RIGHT('個人エントリー'!H48)))</f>
      </c>
      <c r="K48">
        <f>IF(D48="","",'申込金一覧表'!$F$13)</f>
      </c>
      <c r="L48">
        <f>IF(D48="","",'申込金一覧表'!$F$11)</f>
      </c>
      <c r="Q48">
        <f t="shared" si="0"/>
      </c>
      <c r="R48">
        <f>IF(D48="","",VLOOKUP('個人エントリー'!I48&amp;'個人エントリー'!J48,種目距離コード,2,0))</f>
      </c>
      <c r="S48" s="14">
        <f>IF('個人エントリー'!K48="","",'個人エントリー'!K48)</f>
      </c>
      <c r="T48">
        <f>IF(D48="","",VLOOKUP('個人エントリー'!L48&amp;'個人エントリー'!M48,種目距離コード,2,0))</f>
      </c>
      <c r="U48" s="14">
        <f>IF('個人エントリー'!N48="","",'個人エントリー'!N48)</f>
      </c>
      <c r="V48">
        <f>IF(D48="","",VLOOKUP('個人エントリー'!O48&amp;'個人エントリー'!P48,種目距離コード,2,0))</f>
      </c>
      <c r="W48" s="14">
        <f>IF('個人エントリー'!Q48="","",'個人エントリー'!Q48)</f>
      </c>
    </row>
    <row r="49" spans="1:23" ht="12.75">
      <c r="A49">
        <f>IF('個人エントリー'!A49="","",VLOOKUP('申込金一覧表'!$F$13,所属,2,0)*100+'個人エントリー'!A49)</f>
      </c>
      <c r="C49">
        <f>IF('個人エントリー'!B49="","",VLOOKUP('個人エントリー'!B49,'参照'!$A$9:$B$12,2,0))</f>
      </c>
      <c r="D49">
        <f>IF('個人エントリー'!C49="","",(IF((LEN('個人エントリー'!C49)+LEN('個人エントリー'!D49))&gt;4,'個人エントリー'!C49&amp;'個人エントリー'!D49,IF((LEN('個人エントリー'!C49)+LEN('個人エントリー'!D49))=3,'個人エントリー'!C49&amp;"　　"&amp;'個人エントリー'!D49,IF((LEN('個人エントリー'!C49)+LEN('個人エントリー'!D49))=2,'個人エントリー'!C49&amp;"　　　"&amp;'個人エントリー'!D49,IF('個人エントリー'!C49="",0,'個人エントリー'!C49&amp;"　"&amp;'個人エントリー'!D49))))))</f>
      </c>
      <c r="E49" t="str">
        <f>'個人エントリー'!E49&amp;" "&amp;'個人エントリー'!F49</f>
        <v> </v>
      </c>
      <c r="F49">
        <f>IF('個人エントリー'!G49="","",VALUE(SUBSTITUTE('個人エントリー'!G49,"/","")))</f>
      </c>
      <c r="G49">
        <f>IF(LEFT('個人エントリー'!H49)="小",1,IF(LEFT('個人エントリー'!H49)="中",2,IF(LEFT('個人エントリー'!H49)="高",3,"")))</f>
      </c>
      <c r="H49">
        <f>IF(G49="","",VALUE(RIGHT('個人エントリー'!H49)))</f>
      </c>
      <c r="K49">
        <f>IF(D49="","",'申込金一覧表'!$F$13)</f>
      </c>
      <c r="L49">
        <f>IF(D49="","",'申込金一覧表'!$F$11)</f>
      </c>
      <c r="Q49">
        <f t="shared" si="0"/>
      </c>
      <c r="R49">
        <f>IF(D49="","",VLOOKUP('個人エントリー'!I49&amp;'個人エントリー'!J49,種目距離コード,2,0))</f>
      </c>
      <c r="S49" s="14">
        <f>IF('個人エントリー'!K49="","",'個人エントリー'!K49)</f>
      </c>
      <c r="T49">
        <f>IF(D49="","",VLOOKUP('個人エントリー'!L49&amp;'個人エントリー'!M49,種目距離コード,2,0))</f>
      </c>
      <c r="U49" s="14">
        <f>IF('個人エントリー'!N49="","",'個人エントリー'!N49)</f>
      </c>
      <c r="V49">
        <f>IF(D49="","",VLOOKUP('個人エントリー'!O49&amp;'個人エントリー'!P49,種目距離コード,2,0))</f>
      </c>
      <c r="W49" s="14">
        <f>IF('個人エントリー'!Q49="","",'個人エントリー'!Q49)</f>
      </c>
    </row>
    <row r="50" spans="1:23" ht="12.75">
      <c r="A50">
        <f>IF('個人エントリー'!A50="","",VLOOKUP('申込金一覧表'!$F$13,所属,2,0)*100+'個人エントリー'!A50)</f>
      </c>
      <c r="C50">
        <f>IF('個人エントリー'!B50="","",VLOOKUP('個人エントリー'!B50,'参照'!$A$9:$B$12,2,0))</f>
      </c>
      <c r="D50">
        <f>IF('個人エントリー'!C50="","",(IF((LEN('個人エントリー'!C50)+LEN('個人エントリー'!D50))&gt;4,'個人エントリー'!C50&amp;'個人エントリー'!D50,IF((LEN('個人エントリー'!C50)+LEN('個人エントリー'!D50))=3,'個人エントリー'!C50&amp;"　　"&amp;'個人エントリー'!D50,IF((LEN('個人エントリー'!C50)+LEN('個人エントリー'!D50))=2,'個人エントリー'!C50&amp;"　　　"&amp;'個人エントリー'!D50,IF('個人エントリー'!C50="",0,'個人エントリー'!C50&amp;"　"&amp;'個人エントリー'!D50))))))</f>
      </c>
      <c r="E50" t="str">
        <f>'個人エントリー'!E50&amp;" "&amp;'個人エントリー'!F50</f>
        <v> </v>
      </c>
      <c r="F50">
        <f>IF('個人エントリー'!G50="","",VALUE(SUBSTITUTE('個人エントリー'!G50,"/","")))</f>
      </c>
      <c r="G50">
        <f>IF(LEFT('個人エントリー'!H50)="小",1,IF(LEFT('個人エントリー'!H50)="中",2,IF(LEFT('個人エントリー'!H50)="高",3,"")))</f>
      </c>
      <c r="H50">
        <f>IF(G50="","",VALUE(RIGHT('個人エントリー'!H50)))</f>
      </c>
      <c r="K50">
        <f>IF(D50="","",'申込金一覧表'!$F$13)</f>
      </c>
      <c r="L50">
        <f>IF(D50="","",'申込金一覧表'!$F$11)</f>
      </c>
      <c r="Q50">
        <f t="shared" si="0"/>
      </c>
      <c r="R50">
        <f>IF(D50="","",VLOOKUP('個人エントリー'!I50&amp;'個人エントリー'!J50,種目距離コード,2,0))</f>
      </c>
      <c r="S50" s="14">
        <f>IF('個人エントリー'!K50="","",'個人エントリー'!K50)</f>
      </c>
      <c r="T50">
        <f>IF(D50="","",VLOOKUP('個人エントリー'!L50&amp;'個人エントリー'!M50,種目距離コード,2,0))</f>
      </c>
      <c r="U50" s="14">
        <f>IF('個人エントリー'!N50="","",'個人エントリー'!N50)</f>
      </c>
      <c r="V50">
        <f>IF(D50="","",VLOOKUP('個人エントリー'!O50&amp;'個人エントリー'!P50,種目距離コード,2,0))</f>
      </c>
      <c r="W50" s="14">
        <f>IF('個人エントリー'!Q50="","",'個人エントリー'!Q50)</f>
      </c>
    </row>
    <row r="51" spans="1:23" ht="12.75">
      <c r="A51">
        <f>IF('個人エントリー'!A51="","",VLOOKUP('申込金一覧表'!$F$13,所属,2,0)*100+'個人エントリー'!A51)</f>
      </c>
      <c r="C51">
        <f>IF('個人エントリー'!B51="","",VLOOKUP('個人エントリー'!B51,'参照'!$A$9:$B$12,2,0))</f>
      </c>
      <c r="D51">
        <f>IF('個人エントリー'!C51="","",(IF((LEN('個人エントリー'!C51)+LEN('個人エントリー'!D51))&gt;4,'個人エントリー'!C51&amp;'個人エントリー'!D51,IF((LEN('個人エントリー'!C51)+LEN('個人エントリー'!D51))=3,'個人エントリー'!C51&amp;"　　"&amp;'個人エントリー'!D51,IF((LEN('個人エントリー'!C51)+LEN('個人エントリー'!D51))=2,'個人エントリー'!C51&amp;"　　　"&amp;'個人エントリー'!D51,IF('個人エントリー'!C51="",0,'個人エントリー'!C51&amp;"　"&amp;'個人エントリー'!D51))))))</f>
      </c>
      <c r="E51" t="str">
        <f>'個人エントリー'!E51&amp;" "&amp;'個人エントリー'!F51</f>
        <v> </v>
      </c>
      <c r="F51">
        <f>IF('個人エントリー'!G51="","",VALUE(SUBSTITUTE('個人エントリー'!G51,"/","")))</f>
      </c>
      <c r="G51">
        <f>IF(LEFT('個人エントリー'!H51)="小",1,IF(LEFT('個人エントリー'!H51)="中",2,IF(LEFT('個人エントリー'!H51)="高",3,"")))</f>
      </c>
      <c r="H51">
        <f>IF(G51="","",VALUE(RIGHT('個人エントリー'!H51)))</f>
      </c>
      <c r="K51">
        <f>IF(D51="","",'申込金一覧表'!$F$13)</f>
      </c>
      <c r="L51">
        <f>IF(D51="","",'申込金一覧表'!$F$11)</f>
      </c>
      <c r="Q51">
        <f t="shared" si="0"/>
      </c>
      <c r="R51">
        <f>IF(D51="","",VLOOKUP('個人エントリー'!I51&amp;'個人エントリー'!J51,種目距離コード,2,0))</f>
      </c>
      <c r="S51" s="14">
        <f>IF('個人エントリー'!K51="","",'個人エントリー'!K51)</f>
      </c>
      <c r="T51">
        <f>IF(D51="","",VLOOKUP('個人エントリー'!L51&amp;'個人エントリー'!M51,種目距離コード,2,0))</f>
      </c>
      <c r="U51" s="14">
        <f>IF('個人エントリー'!N51="","",'個人エントリー'!N51)</f>
      </c>
      <c r="V51">
        <f>IF(D51="","",VLOOKUP('個人エントリー'!O51&amp;'個人エントリー'!P51,種目距離コード,2,0))</f>
      </c>
      <c r="W51" s="14">
        <f>IF('個人エントリー'!Q51="","",'個人エントリー'!Q51)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showZeros="0" zoomScalePageLayoutView="0" workbookViewId="0" topLeftCell="A5">
      <selection activeCell="M1" sqref="M1:O16384"/>
    </sheetView>
  </sheetViews>
  <sheetFormatPr defaultColWidth="9.00390625" defaultRowHeight="13.5"/>
  <cols>
    <col min="1" max="1" width="13.00390625" style="0" bestFit="1" customWidth="1"/>
    <col min="2" max="2" width="22.50390625" style="0" bestFit="1" customWidth="1"/>
  </cols>
  <sheetData>
    <row r="1" spans="1:10" ht="12.75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91</v>
      </c>
      <c r="G1" t="s">
        <v>93</v>
      </c>
      <c r="H1" t="s">
        <v>87</v>
      </c>
      <c r="I1" t="s">
        <v>127</v>
      </c>
      <c r="J1" t="s">
        <v>128</v>
      </c>
    </row>
    <row r="2" spans="1:10" ht="12.75">
      <c r="A2">
        <f>IF(リレーエントリー!A2="","",D2*100+リレーエントリー!A2)</f>
      </c>
      <c r="B2">
        <f>IF(リレーエントリー!D2&amp;リレーエントリー!C2="0","",リレーエントリー!D2&amp;リレーエントリー!C2)</f>
      </c>
      <c r="C2">
        <f>IF(A2="","",VLOOKUP('申込金一覧表'!$F$13,所属,3,0))</f>
      </c>
      <c r="D2">
        <f>IF(B2="",0,VLOOKUP('申込金一覧表'!$F$13,所属,2,0))</f>
        <v>0</v>
      </c>
      <c r="E2">
        <f>IF(A2="","",37)</f>
      </c>
      <c r="G2">
        <f>VLOOKUP(リレーエントリー!C2,リレークラスコード,2,0)</f>
        <v>0</v>
      </c>
      <c r="H2">
        <f>VLOOKUP(リレーエントリー!B2,性別,2,0)</f>
        <v>0</v>
      </c>
      <c r="I2">
        <f>IF(リレーエントリー!E2&amp;リレーエントリー!F2="","",VLOOKUP(リレーエントリー!E2&amp;リレーエントリー!F2,種目距離コード,2,0))</f>
      </c>
      <c r="J2" s="14">
        <f>VALUE(リレーエントリー!G2)</f>
        <v>0</v>
      </c>
    </row>
    <row r="3" spans="1:10" ht="12.75">
      <c r="A3">
        <f>IF(リレーエントリー!A3="","",D3*100+リレーエントリー!A3)</f>
      </c>
      <c r="B3">
        <f>IF(リレーエントリー!D3&amp;リレーエントリー!C3="0","",リレーエントリー!D3&amp;リレーエントリー!C3)</f>
      </c>
      <c r="C3">
        <f>IF(A3="","",VLOOKUP('申込金一覧表'!$F$13,所属,3,0))</f>
      </c>
      <c r="D3">
        <f>IF(B3="",0,VLOOKUP('申込金一覧表'!$F$13,所属,2,0))</f>
        <v>0</v>
      </c>
      <c r="E3">
        <f aca="true" t="shared" si="0" ref="E3:E26">IF(A3="","",37)</f>
      </c>
      <c r="G3">
        <f>VLOOKUP(リレーエントリー!C3,リレークラスコード,2,0)</f>
        <v>0</v>
      </c>
      <c r="H3">
        <f>VLOOKUP(リレーエントリー!B3,性別,2,0)</f>
        <v>0</v>
      </c>
      <c r="I3">
        <f>IF(リレーエントリー!E3&amp;リレーエントリー!F3="","",VLOOKUP(リレーエントリー!E3&amp;リレーエントリー!F3,種目距離コード,2,0))</f>
      </c>
      <c r="J3" s="14">
        <f>VALUE(リレーエントリー!G3)</f>
        <v>0</v>
      </c>
    </row>
    <row r="4" spans="1:10" ht="12.75">
      <c r="A4">
        <f>IF(リレーエントリー!A4="","",D4*100+リレーエントリー!A4)</f>
      </c>
      <c r="B4">
        <f>IF(リレーエントリー!D4&amp;リレーエントリー!C4="0","",リレーエントリー!D4&amp;リレーエントリー!C4)</f>
      </c>
      <c r="C4">
        <f>IF(A4="","",VLOOKUP('申込金一覧表'!$F$13,所属,3,0))</f>
      </c>
      <c r="D4">
        <f>IF(B4="",0,VLOOKUP('申込金一覧表'!$F$13,所属,2,0))</f>
        <v>0</v>
      </c>
      <c r="E4">
        <f t="shared" si="0"/>
      </c>
      <c r="G4">
        <f>VLOOKUP(リレーエントリー!C4,リレークラスコード,2,0)</f>
        <v>0</v>
      </c>
      <c r="H4">
        <f>VLOOKUP(リレーエントリー!B4,性別,2,0)</f>
        <v>0</v>
      </c>
      <c r="I4">
        <f>IF(リレーエントリー!E4&amp;リレーエントリー!F4="","",VLOOKUP(リレーエントリー!E4&amp;リレーエントリー!F4,種目距離コード,2,0))</f>
      </c>
      <c r="J4" s="14">
        <f>VALUE(リレーエントリー!G4)</f>
        <v>0</v>
      </c>
    </row>
    <row r="5" spans="1:10" ht="12.75">
      <c r="A5">
        <f>IF(リレーエントリー!A5="","",D5*100+リレーエントリー!A5)</f>
      </c>
      <c r="B5">
        <f>IF(リレーエントリー!D5&amp;リレーエントリー!C5="0","",リレーエントリー!D5&amp;リレーエントリー!C5)</f>
      </c>
      <c r="C5">
        <f>IF(A5="","",VLOOKUP('申込金一覧表'!$F$13,所属,3,0))</f>
      </c>
      <c r="D5">
        <f>IF(B5="",0,VLOOKUP('申込金一覧表'!$F$13,所属,2,0))</f>
        <v>0</v>
      </c>
      <c r="E5">
        <f t="shared" si="0"/>
      </c>
      <c r="G5">
        <f>VLOOKUP(リレーエントリー!C5,リレークラスコード,2,0)</f>
        <v>0</v>
      </c>
      <c r="H5">
        <f>VLOOKUP(リレーエントリー!B5,性別,2,0)</f>
        <v>0</v>
      </c>
      <c r="I5">
        <f>IF(リレーエントリー!E5&amp;リレーエントリー!F5="","",VLOOKUP(リレーエントリー!E5&amp;リレーエントリー!F5,種目距離コード,2,0))</f>
      </c>
      <c r="J5" s="14">
        <f>VALUE(リレーエントリー!G5)</f>
        <v>0</v>
      </c>
    </row>
    <row r="6" spans="1:10" ht="12.75">
      <c r="A6">
        <f>IF(リレーエントリー!A6="","",D6*100+リレーエントリー!A6)</f>
      </c>
      <c r="B6">
        <f>IF(リレーエントリー!D6&amp;リレーエントリー!C6="0","",リレーエントリー!D6&amp;リレーエントリー!C6)</f>
      </c>
      <c r="C6">
        <f>IF(A6="","",VLOOKUP('申込金一覧表'!$F$13,所属,3,0))</f>
      </c>
      <c r="D6">
        <f>IF(B6="",0,VLOOKUP('申込金一覧表'!$F$13,所属,2,0))</f>
        <v>0</v>
      </c>
      <c r="E6">
        <f t="shared" si="0"/>
      </c>
      <c r="G6">
        <f>VLOOKUP(リレーエントリー!C6,リレークラスコード,2,0)</f>
        <v>0</v>
      </c>
      <c r="H6">
        <f>VLOOKUP(リレーエントリー!B6,性別,2,0)</f>
        <v>0</v>
      </c>
      <c r="I6">
        <f>IF(リレーエントリー!E6&amp;リレーエントリー!F6="","",VLOOKUP(リレーエントリー!E6&amp;リレーエントリー!F6,種目距離コード,2,0))</f>
      </c>
      <c r="J6" s="14">
        <f>VALUE(リレーエントリー!G6)</f>
        <v>0</v>
      </c>
    </row>
    <row r="7" spans="1:10" ht="12.75">
      <c r="A7">
        <f>IF(リレーエントリー!A7="","",D7*100+リレーエントリー!A7)</f>
      </c>
      <c r="B7">
        <f>IF(リレーエントリー!D7&amp;リレーエントリー!C7="0","",リレーエントリー!D7&amp;リレーエントリー!C7)</f>
      </c>
      <c r="C7">
        <f>IF(A7="","",VLOOKUP('申込金一覧表'!$F$13,所属,3,0))</f>
      </c>
      <c r="D7">
        <f>IF(B7="",0,VLOOKUP('申込金一覧表'!$F$13,所属,2,0))</f>
        <v>0</v>
      </c>
      <c r="E7">
        <f t="shared" si="0"/>
      </c>
      <c r="G7">
        <f>VLOOKUP(リレーエントリー!C7,リレークラスコード,2,0)</f>
        <v>0</v>
      </c>
      <c r="H7">
        <f>VLOOKUP(リレーエントリー!B7,性別,2,0)</f>
        <v>0</v>
      </c>
      <c r="I7">
        <f>IF(リレーエントリー!E7&amp;リレーエントリー!F7="","",VLOOKUP(リレーエントリー!E7&amp;リレーエントリー!F7,種目距離コード,2,0))</f>
      </c>
      <c r="J7" s="14">
        <f>VALUE(リレーエントリー!G7)</f>
        <v>0</v>
      </c>
    </row>
    <row r="8" spans="1:10" ht="12.75">
      <c r="A8">
        <f>IF(リレーエントリー!A8="","",D8*100+リレーエントリー!A8)</f>
      </c>
      <c r="B8">
        <f>IF(リレーエントリー!D8&amp;リレーエントリー!C8="0","",リレーエントリー!D8&amp;リレーエントリー!C8)</f>
      </c>
      <c r="C8">
        <f>IF(A8="","",VLOOKUP('申込金一覧表'!$F$13,所属,3,0))</f>
      </c>
      <c r="D8">
        <f>IF(B8="",0,VLOOKUP('申込金一覧表'!$F$13,所属,2,0))</f>
        <v>0</v>
      </c>
      <c r="E8">
        <f t="shared" si="0"/>
      </c>
      <c r="G8">
        <f>VLOOKUP(リレーエントリー!C8,リレークラスコード,2,0)</f>
        <v>0</v>
      </c>
      <c r="H8">
        <f>VLOOKUP(リレーエントリー!B8,性別,2,0)</f>
        <v>0</v>
      </c>
      <c r="I8">
        <f>IF(リレーエントリー!E8&amp;リレーエントリー!F8="","",VLOOKUP(リレーエントリー!E8&amp;リレーエントリー!F8,種目距離コード,2,0))</f>
      </c>
      <c r="J8" s="14">
        <f>VALUE(リレーエントリー!G8)</f>
        <v>0</v>
      </c>
    </row>
    <row r="9" spans="1:10" ht="12.75">
      <c r="A9">
        <f>IF(リレーエントリー!A9="","",D9*100+リレーエントリー!A9)</f>
      </c>
      <c r="B9">
        <f>IF(リレーエントリー!D9&amp;リレーエントリー!C9="0","",リレーエントリー!D9&amp;リレーエントリー!C9)</f>
      </c>
      <c r="C9">
        <f>IF(A9="","",VLOOKUP('申込金一覧表'!$F$13,所属,3,0))</f>
      </c>
      <c r="D9">
        <f>IF(B9="",0,VLOOKUP('申込金一覧表'!$F$13,所属,2,0))</f>
        <v>0</v>
      </c>
      <c r="E9">
        <f t="shared" si="0"/>
      </c>
      <c r="G9">
        <f>VLOOKUP(リレーエントリー!C9,リレークラスコード,2,0)</f>
        <v>0</v>
      </c>
      <c r="H9">
        <f>VLOOKUP(リレーエントリー!B9,性別,2,0)</f>
        <v>0</v>
      </c>
      <c r="I9">
        <f>IF(リレーエントリー!E9&amp;リレーエントリー!F9="","",VLOOKUP(リレーエントリー!E9&amp;リレーエントリー!F9,種目距離コード,2,0))</f>
      </c>
      <c r="J9" s="14">
        <f>VALUE(リレーエントリー!G9)</f>
        <v>0</v>
      </c>
    </row>
    <row r="10" spans="1:10" ht="12.75">
      <c r="A10">
        <f>IF(リレーエントリー!A10="","",D10*100+リレーエントリー!A10)</f>
      </c>
      <c r="B10">
        <f>IF(リレーエントリー!D10&amp;リレーエントリー!C10="0","",リレーエントリー!D10&amp;リレーエントリー!C10)</f>
      </c>
      <c r="C10">
        <f>IF(A10="","",VLOOKUP('申込金一覧表'!$F$13,所属,3,0))</f>
      </c>
      <c r="D10">
        <f>IF(B10="",0,VLOOKUP('申込金一覧表'!$F$13,所属,2,0))</f>
        <v>0</v>
      </c>
      <c r="E10">
        <f t="shared" si="0"/>
      </c>
      <c r="G10">
        <f>VLOOKUP(リレーエントリー!C10,リレークラスコード,2,0)</f>
        <v>0</v>
      </c>
      <c r="H10">
        <f>VLOOKUP(リレーエントリー!B10,性別,2,0)</f>
        <v>0</v>
      </c>
      <c r="I10">
        <f>IF(リレーエントリー!E10&amp;リレーエントリー!F10="","",VLOOKUP(リレーエントリー!E10&amp;リレーエントリー!F10,種目距離コード,2,0))</f>
      </c>
      <c r="J10" s="14">
        <f>VALUE(リレーエントリー!G10)</f>
        <v>0</v>
      </c>
    </row>
    <row r="11" spans="1:10" ht="12.75">
      <c r="A11">
        <f>IF(リレーエントリー!A11="","",D11*100+リレーエントリー!A11)</f>
      </c>
      <c r="B11">
        <f>IF(リレーエントリー!D11&amp;リレーエントリー!C11="0","",リレーエントリー!D11&amp;リレーエントリー!C11)</f>
      </c>
      <c r="C11">
        <f>IF(A11="","",VLOOKUP('申込金一覧表'!$F$13,所属,3,0))</f>
      </c>
      <c r="D11">
        <f>IF(B11="",0,VLOOKUP('申込金一覧表'!$F$13,所属,2,0))</f>
        <v>0</v>
      </c>
      <c r="E11">
        <f t="shared" si="0"/>
      </c>
      <c r="G11">
        <f>VLOOKUP(リレーエントリー!C11,リレークラスコード,2,0)</f>
        <v>0</v>
      </c>
      <c r="H11">
        <f>VLOOKUP(リレーエントリー!B11,性別,2,0)</f>
        <v>0</v>
      </c>
      <c r="I11">
        <f>IF(リレーエントリー!E11&amp;リレーエントリー!F11="","",VLOOKUP(リレーエントリー!E11&amp;リレーエントリー!F11,種目距離コード,2,0))</f>
      </c>
      <c r="J11" s="14">
        <f>VALUE(リレーエントリー!G11)</f>
        <v>0</v>
      </c>
    </row>
    <row r="12" spans="1:10" ht="12.75">
      <c r="A12">
        <f>IF(リレーエントリー!A12="","",D12*100+リレーエントリー!A12)</f>
      </c>
      <c r="B12">
        <f>IF(リレーエントリー!D12&amp;リレーエントリー!C12="0","",リレーエントリー!D12&amp;リレーエントリー!C12)</f>
      </c>
      <c r="C12">
        <f>IF(A12="","",VLOOKUP('申込金一覧表'!$F$13,所属,3,0))</f>
      </c>
      <c r="D12">
        <f>IF(B12="",0,VLOOKUP('申込金一覧表'!$F$13,所属,2,0))</f>
        <v>0</v>
      </c>
      <c r="E12">
        <f t="shared" si="0"/>
      </c>
      <c r="G12">
        <f>VLOOKUP(リレーエントリー!C12,リレークラスコード,2,0)</f>
        <v>0</v>
      </c>
      <c r="H12">
        <f>VLOOKUP(リレーエントリー!B12,性別,2,0)</f>
        <v>0</v>
      </c>
      <c r="I12">
        <f>IF(リレーエントリー!E12&amp;リレーエントリー!F12="","",VLOOKUP(リレーエントリー!E12&amp;リレーエントリー!F12,種目距離コード,2,0))</f>
      </c>
      <c r="J12" s="14">
        <f>VALUE(リレーエントリー!G12)</f>
        <v>0</v>
      </c>
    </row>
    <row r="13" spans="1:10" ht="12.75">
      <c r="A13">
        <f>IF(リレーエントリー!A13="","",D13*100+リレーエントリー!A13)</f>
      </c>
      <c r="B13">
        <f>IF(リレーエントリー!D13&amp;リレーエントリー!C13="0","",リレーエントリー!D13&amp;リレーエントリー!C13)</f>
      </c>
      <c r="C13">
        <f>IF(A13="","",VLOOKUP('申込金一覧表'!$F$13,所属,3,0))</f>
      </c>
      <c r="D13">
        <f>IF(B13="",0,VLOOKUP('申込金一覧表'!$F$13,所属,2,0))</f>
        <v>0</v>
      </c>
      <c r="E13">
        <f t="shared" si="0"/>
      </c>
      <c r="G13">
        <f>VLOOKUP(リレーエントリー!C13,リレークラスコード,2,0)</f>
        <v>0</v>
      </c>
      <c r="H13">
        <f>VLOOKUP(リレーエントリー!B13,性別,2,0)</f>
        <v>0</v>
      </c>
      <c r="I13">
        <f>IF(リレーエントリー!E13&amp;リレーエントリー!F13="","",VLOOKUP(リレーエントリー!E13&amp;リレーエントリー!F13,種目距離コード,2,0))</f>
      </c>
      <c r="J13" s="14">
        <f>VALUE(リレーエントリー!G13)</f>
        <v>0</v>
      </c>
    </row>
    <row r="14" spans="1:10" ht="12.75">
      <c r="A14">
        <f>IF(リレーエントリー!A14="","",D14*100+リレーエントリー!A14)</f>
      </c>
      <c r="B14">
        <f>IF(リレーエントリー!D14&amp;リレーエントリー!C14="0","",リレーエントリー!D14&amp;リレーエントリー!C14)</f>
      </c>
      <c r="C14">
        <f>IF(A14="","",VLOOKUP('申込金一覧表'!$F$13,所属,3,0))</f>
      </c>
      <c r="D14">
        <f>IF(B14="",0,VLOOKUP('申込金一覧表'!$F$13,所属,2,0))</f>
        <v>0</v>
      </c>
      <c r="E14">
        <f t="shared" si="0"/>
      </c>
      <c r="G14">
        <f>VLOOKUP(リレーエントリー!C14,リレークラスコード,2,0)</f>
        <v>0</v>
      </c>
      <c r="H14">
        <f>VLOOKUP(リレーエントリー!B14,性別,2,0)</f>
        <v>0</v>
      </c>
      <c r="I14">
        <f>IF(リレーエントリー!E14&amp;リレーエントリー!F14="","",VLOOKUP(リレーエントリー!E14&amp;リレーエントリー!F14,種目距離コード,2,0))</f>
      </c>
      <c r="J14" s="14">
        <f>VALUE(リレーエントリー!G14)</f>
        <v>0</v>
      </c>
    </row>
    <row r="15" spans="1:10" ht="12.75">
      <c r="A15">
        <f>IF(リレーエントリー!A15="","",D15*100+リレーエントリー!A15)</f>
      </c>
      <c r="B15">
        <f>IF(リレーエントリー!D15&amp;リレーエントリー!C15="0","",リレーエントリー!D15&amp;リレーエントリー!C15)</f>
      </c>
      <c r="C15">
        <f>IF(A15="","",VLOOKUP('申込金一覧表'!$F$13,所属,3,0))</f>
      </c>
      <c r="D15">
        <f>IF(B15="",0,VLOOKUP('申込金一覧表'!$F$13,所属,2,0))</f>
        <v>0</v>
      </c>
      <c r="E15">
        <f t="shared" si="0"/>
      </c>
      <c r="G15">
        <f>VLOOKUP(リレーエントリー!C15,リレークラスコード,2,0)</f>
        <v>0</v>
      </c>
      <c r="H15">
        <f>VLOOKUP(リレーエントリー!B15,性別,2,0)</f>
        <v>0</v>
      </c>
      <c r="I15">
        <f>IF(リレーエントリー!E15&amp;リレーエントリー!F15="","",VLOOKUP(リレーエントリー!E15&amp;リレーエントリー!F15,種目距離コード,2,0))</f>
      </c>
      <c r="J15" s="14">
        <f>VALUE(リレーエントリー!G15)</f>
        <v>0</v>
      </c>
    </row>
    <row r="16" spans="1:10" ht="12.75">
      <c r="A16">
        <f>IF(リレーエントリー!A16="","",D16*100+リレーエントリー!A16)</f>
      </c>
      <c r="B16">
        <f>IF(リレーエントリー!D16&amp;リレーエントリー!C16="0","",リレーエントリー!D16&amp;リレーエントリー!C16)</f>
      </c>
      <c r="C16">
        <f>IF(A16="","",VLOOKUP('申込金一覧表'!$F$13,所属,3,0))</f>
      </c>
      <c r="D16">
        <f>IF(B16="",0,VLOOKUP('申込金一覧表'!$F$13,所属,2,0))</f>
        <v>0</v>
      </c>
      <c r="E16">
        <f t="shared" si="0"/>
      </c>
      <c r="G16">
        <f>VLOOKUP(リレーエントリー!C16,リレークラスコード,2,0)</f>
        <v>0</v>
      </c>
      <c r="H16">
        <f>VLOOKUP(リレーエントリー!B16,性別,2,0)</f>
        <v>0</v>
      </c>
      <c r="I16">
        <f>IF(リレーエントリー!E16&amp;リレーエントリー!F16="","",VLOOKUP(リレーエントリー!E16&amp;リレーエントリー!F16,種目距離コード,2,0))</f>
      </c>
      <c r="J16" s="14">
        <f>VALUE(リレーエントリー!G16)</f>
        <v>0</v>
      </c>
    </row>
    <row r="17" spans="1:10" ht="12.75">
      <c r="A17">
        <f>IF(リレーエントリー!A17="","",D17*100+リレーエントリー!A17)</f>
      </c>
      <c r="B17">
        <f>IF(リレーエントリー!D17&amp;リレーエントリー!C17="0","",リレーエントリー!D17&amp;リレーエントリー!C17)</f>
      </c>
      <c r="C17">
        <f>IF(A17="","",VLOOKUP('申込金一覧表'!$F$13,所属,3,0))</f>
      </c>
      <c r="D17">
        <f>IF(B17="",0,VLOOKUP('申込金一覧表'!$F$13,所属,2,0))</f>
        <v>0</v>
      </c>
      <c r="E17">
        <f t="shared" si="0"/>
      </c>
      <c r="G17">
        <f>VLOOKUP(リレーエントリー!C17,リレークラスコード,2,0)</f>
        <v>0</v>
      </c>
      <c r="H17">
        <f>VLOOKUP(リレーエントリー!B17,性別,2,0)</f>
        <v>0</v>
      </c>
      <c r="I17">
        <f>IF(リレーエントリー!E17&amp;リレーエントリー!F17="","",VLOOKUP(リレーエントリー!E17&amp;リレーエントリー!F17,種目距離コード,2,0))</f>
      </c>
      <c r="J17" s="14">
        <f>VALUE(リレーエントリー!G17)</f>
        <v>0</v>
      </c>
    </row>
    <row r="18" spans="1:10" ht="12.75">
      <c r="A18">
        <f>IF(リレーエントリー!A18="","",D18*100+リレーエントリー!A18)</f>
      </c>
      <c r="B18">
        <f>IF(リレーエントリー!D18&amp;リレーエントリー!C18="0","",リレーエントリー!D18&amp;リレーエントリー!C18)</f>
      </c>
      <c r="C18">
        <f>IF(A18="","",VLOOKUP('申込金一覧表'!$F$13,所属,3,0))</f>
      </c>
      <c r="D18">
        <f>IF(B18="",0,VLOOKUP('申込金一覧表'!$F$13,所属,2,0))</f>
        <v>0</v>
      </c>
      <c r="E18">
        <f t="shared" si="0"/>
      </c>
      <c r="G18">
        <f>VLOOKUP(リレーエントリー!C18,リレークラスコード,2,0)</f>
        <v>0</v>
      </c>
      <c r="H18">
        <f>VLOOKUP(リレーエントリー!B18,性別,2,0)</f>
        <v>0</v>
      </c>
      <c r="I18">
        <f>IF(リレーエントリー!E18&amp;リレーエントリー!F18="","",VLOOKUP(リレーエントリー!E18&amp;リレーエントリー!F18,種目距離コード,2,0))</f>
      </c>
      <c r="J18" s="14">
        <f>VALUE(リレーエントリー!G18)</f>
        <v>0</v>
      </c>
    </row>
    <row r="19" spans="1:10" ht="12.75">
      <c r="A19">
        <f>IF(リレーエントリー!A19="","",D19*100+リレーエントリー!A19)</f>
      </c>
      <c r="B19">
        <f>IF(リレーエントリー!D19&amp;リレーエントリー!C19="0","",リレーエントリー!D19&amp;リレーエントリー!C19)</f>
      </c>
      <c r="C19">
        <f>IF(A19="","",VLOOKUP('申込金一覧表'!$F$13,所属,3,0))</f>
      </c>
      <c r="D19">
        <f>IF(B19="",0,VLOOKUP('申込金一覧表'!$F$13,所属,2,0))</f>
        <v>0</v>
      </c>
      <c r="E19">
        <f t="shared" si="0"/>
      </c>
      <c r="G19">
        <f>VLOOKUP(リレーエントリー!C19,リレークラスコード,2,0)</f>
        <v>0</v>
      </c>
      <c r="H19">
        <f>VLOOKUP(リレーエントリー!B19,性別,2,0)</f>
        <v>0</v>
      </c>
      <c r="I19">
        <f>IF(リレーエントリー!E19&amp;リレーエントリー!F19="","",VLOOKUP(リレーエントリー!E19&amp;リレーエントリー!F19,種目距離コード,2,0))</f>
      </c>
      <c r="J19" s="14">
        <f>VALUE(リレーエントリー!G19)</f>
        <v>0</v>
      </c>
    </row>
    <row r="20" spans="1:10" ht="12.75">
      <c r="A20">
        <f>IF(リレーエントリー!A20="","",D20*100+リレーエントリー!A20)</f>
      </c>
      <c r="B20">
        <f>IF(リレーエントリー!D20&amp;リレーエントリー!C20="0","",リレーエントリー!D20&amp;リレーエントリー!C20)</f>
      </c>
      <c r="C20">
        <f>IF(A20="","",VLOOKUP('申込金一覧表'!$F$13,所属,3,0))</f>
      </c>
      <c r="D20">
        <f>IF(B20="",0,VLOOKUP('申込金一覧表'!$F$13,所属,2,0))</f>
        <v>0</v>
      </c>
      <c r="E20">
        <f t="shared" si="0"/>
      </c>
      <c r="G20">
        <f>VLOOKUP(リレーエントリー!C20,リレークラスコード,2,0)</f>
        <v>0</v>
      </c>
      <c r="H20">
        <f>VLOOKUP(リレーエントリー!B20,性別,2,0)</f>
        <v>0</v>
      </c>
      <c r="I20">
        <f>IF(リレーエントリー!E20&amp;リレーエントリー!F20="","",VLOOKUP(リレーエントリー!E20&amp;リレーエントリー!F20,種目距離コード,2,0))</f>
      </c>
      <c r="J20" s="14">
        <f>VALUE(リレーエントリー!G20)</f>
        <v>0</v>
      </c>
    </row>
    <row r="21" spans="1:10" ht="12.75">
      <c r="A21">
        <f>IF(リレーエントリー!A21="","",D21*100+リレーエントリー!A21)</f>
      </c>
      <c r="B21">
        <f>IF(リレーエントリー!D21&amp;リレーエントリー!C21="0","",リレーエントリー!D21&amp;リレーエントリー!C21)</f>
      </c>
      <c r="C21">
        <f>IF(A21="","",VLOOKUP('申込金一覧表'!$F$13,所属,3,0))</f>
      </c>
      <c r="D21">
        <f>IF(B21="",0,VLOOKUP('申込金一覧表'!$F$13,所属,2,0))</f>
        <v>0</v>
      </c>
      <c r="E21">
        <f t="shared" si="0"/>
      </c>
      <c r="G21">
        <f>VLOOKUP(リレーエントリー!C21,リレークラスコード,2,0)</f>
        <v>0</v>
      </c>
      <c r="H21">
        <f>VLOOKUP(リレーエントリー!B21,性別,2,0)</f>
        <v>0</v>
      </c>
      <c r="I21">
        <f>IF(リレーエントリー!E21&amp;リレーエントリー!F21="","",VLOOKUP(リレーエントリー!E21&amp;リレーエントリー!F21,種目距離コード,2,0))</f>
      </c>
      <c r="J21" s="14">
        <f>VALUE(リレーエントリー!G21)</f>
        <v>0</v>
      </c>
    </row>
    <row r="22" spans="1:10" ht="12.75">
      <c r="A22">
        <f>IF(リレーエントリー!A22="","",D22*100+リレーエントリー!A22)</f>
      </c>
      <c r="B22">
        <f>IF(リレーエントリー!D22&amp;リレーエントリー!C22="0","",リレーエントリー!D22&amp;リレーエントリー!C22)</f>
      </c>
      <c r="C22">
        <f>IF(A22="","",VLOOKUP('申込金一覧表'!$F$13,所属,3,0))</f>
      </c>
      <c r="D22">
        <f>IF(B22="",0,VLOOKUP('申込金一覧表'!$F$13,所属,2,0))</f>
        <v>0</v>
      </c>
      <c r="E22">
        <f t="shared" si="0"/>
      </c>
      <c r="G22">
        <f>VLOOKUP(リレーエントリー!C22,リレークラスコード,2,0)</f>
        <v>0</v>
      </c>
      <c r="H22">
        <f>VLOOKUP(リレーエントリー!B22,性別,2,0)</f>
        <v>0</v>
      </c>
      <c r="I22">
        <f>IF(リレーエントリー!E22&amp;リレーエントリー!F22="","",VLOOKUP(リレーエントリー!E22&amp;リレーエントリー!F22,種目距離コード,2,0))</f>
      </c>
      <c r="J22" s="14">
        <f>VALUE(リレーエントリー!G22)</f>
        <v>0</v>
      </c>
    </row>
    <row r="23" spans="1:10" ht="12.75">
      <c r="A23">
        <f>IF(リレーエントリー!A23="","",D23*100+リレーエントリー!A23)</f>
      </c>
      <c r="B23">
        <f>IF(リレーエントリー!D23&amp;リレーエントリー!C23="0","",リレーエントリー!D23&amp;リレーエントリー!C23)</f>
      </c>
      <c r="C23">
        <f>IF(A23="","",VLOOKUP('申込金一覧表'!$F$13,所属,3,0))</f>
      </c>
      <c r="D23">
        <f>IF(B23="",0,VLOOKUP('申込金一覧表'!$F$13,所属,2,0))</f>
        <v>0</v>
      </c>
      <c r="E23">
        <f t="shared" si="0"/>
      </c>
      <c r="G23">
        <f>VLOOKUP(リレーエントリー!C23,リレークラスコード,2,0)</f>
        <v>0</v>
      </c>
      <c r="H23">
        <f>VLOOKUP(リレーエントリー!B23,性別,2,0)</f>
        <v>0</v>
      </c>
      <c r="I23">
        <f>IF(リレーエントリー!E23&amp;リレーエントリー!F23="","",VLOOKUP(リレーエントリー!E23&amp;リレーエントリー!F23,種目距離コード,2,0))</f>
      </c>
      <c r="J23" s="14">
        <f>VALUE(リレーエントリー!G23)</f>
        <v>0</v>
      </c>
    </row>
    <row r="24" spans="1:10" ht="12.75">
      <c r="A24">
        <f>IF(リレーエントリー!A24="","",D24*100+リレーエントリー!A24)</f>
      </c>
      <c r="B24">
        <f>IF(リレーエントリー!D24&amp;リレーエントリー!C24="0","",リレーエントリー!D24&amp;リレーエントリー!C24)</f>
      </c>
      <c r="C24">
        <f>IF(A24="","",VLOOKUP('申込金一覧表'!$F$13,所属,3,0))</f>
      </c>
      <c r="D24">
        <f>IF(B24="",0,VLOOKUP('申込金一覧表'!$F$13,所属,2,0))</f>
        <v>0</v>
      </c>
      <c r="E24">
        <f t="shared" si="0"/>
      </c>
      <c r="G24">
        <f>VLOOKUP(リレーエントリー!C24,リレークラスコード,2,0)</f>
        <v>0</v>
      </c>
      <c r="H24">
        <f>VLOOKUP(リレーエントリー!B24,性別,2,0)</f>
        <v>0</v>
      </c>
      <c r="I24">
        <f>IF(リレーエントリー!E24&amp;リレーエントリー!F24="","",VLOOKUP(リレーエントリー!E24&amp;リレーエントリー!F24,種目距離コード,2,0))</f>
      </c>
      <c r="J24" s="14">
        <f>VALUE(リレーエントリー!G24)</f>
        <v>0</v>
      </c>
    </row>
    <row r="25" spans="1:10" ht="12.75">
      <c r="A25">
        <f>IF(リレーエントリー!A25="","",D25*100+リレーエントリー!A25)</f>
      </c>
      <c r="B25">
        <f>IF(リレーエントリー!D25&amp;リレーエントリー!C25="0","",リレーエントリー!D25&amp;リレーエントリー!C25)</f>
      </c>
      <c r="C25">
        <f>IF(A25="","",VLOOKUP('申込金一覧表'!$F$13,所属,3,0))</f>
      </c>
      <c r="D25">
        <f>IF(B25="",0,VLOOKUP('申込金一覧表'!$F$13,所属,2,0))</f>
        <v>0</v>
      </c>
      <c r="E25">
        <f t="shared" si="0"/>
      </c>
      <c r="G25">
        <f>VLOOKUP(リレーエントリー!C25,リレークラスコード,2,0)</f>
        <v>0</v>
      </c>
      <c r="H25">
        <f>VLOOKUP(リレーエントリー!B25,性別,2,0)</f>
        <v>0</v>
      </c>
      <c r="I25">
        <f>IF(リレーエントリー!E25&amp;リレーエントリー!F25="","",VLOOKUP(リレーエントリー!E25&amp;リレーエントリー!F25,種目距離コード,2,0))</f>
      </c>
      <c r="J25" s="14">
        <f>VALUE(リレーエントリー!G25)</f>
        <v>0</v>
      </c>
    </row>
    <row r="26" spans="1:10" ht="12.75">
      <c r="A26">
        <f>IF(リレーエントリー!A26="","",D26*100+リレーエントリー!A26)</f>
      </c>
      <c r="B26">
        <f>IF(リレーエントリー!D26&amp;リレーエントリー!C26="0","",リレーエントリー!D26&amp;リレーエントリー!C26)</f>
      </c>
      <c r="C26">
        <f>IF(A26="","",VLOOKUP('申込金一覧表'!$F$13,所属,3,0))</f>
      </c>
      <c r="D26">
        <f>IF(B26="",0,VLOOKUP('申込金一覧表'!$F$13,所属,2,0))</f>
        <v>0</v>
      </c>
      <c r="E26">
        <f t="shared" si="0"/>
      </c>
      <c r="G26">
        <f>VLOOKUP(リレーエントリー!C26,リレークラスコード,2,0)</f>
        <v>0</v>
      </c>
      <c r="H26">
        <f>VLOOKUP(リレーエントリー!B26,性別,2,0)</f>
        <v>0</v>
      </c>
      <c r="I26">
        <f>IF(リレーエントリー!E26&amp;リレーエントリー!F26="","",VLOOKUP(リレーエントリー!E26&amp;リレーエントリー!F26,種目距離コード,2,0))</f>
      </c>
      <c r="J26" s="14">
        <f>VALUE(リレーエントリー!G26)</f>
        <v>0</v>
      </c>
    </row>
    <row r="27" spans="1:9" ht="12.75">
      <c r="A27">
        <f>IF(リレーエントリー!A27="","",D27*100+リレーエントリー!A27)</f>
      </c>
      <c r="B27">
        <f>IF(リレーエントリー!D27&amp;リレーエントリー!C27="0","",リレーエントリー!D27&amp;リレーエントリー!C27)</f>
      </c>
      <c r="C27">
        <f>IF(A27="","",VLOOKUP('申込金一覧表'!$F$13,所属,3,0))</f>
      </c>
      <c r="D27">
        <f>IF(B27="",0,VLOOKUP('申込金一覧表'!$F$13,所属,2,0))</f>
        <v>0</v>
      </c>
      <c r="E27">
        <f>IF(A27="","",37)</f>
      </c>
      <c r="G27">
        <f>VLOOKUP(リレーエントリー!C27,リレークラスコード,2,0)</f>
        <v>0</v>
      </c>
      <c r="H27">
        <f>VLOOKUP(リレーエントリー!B27,性別,2,0)</f>
        <v>0</v>
      </c>
      <c r="I27">
        <f>IF(リレーエントリー!E27&amp;リレーエントリー!F27="","",VLOOKUP(リレーエントリー!E27&amp;リレーエントリー!F27,種目距離コード,2,0))</f>
      </c>
    </row>
    <row r="28" spans="1:9" ht="12.75">
      <c r="A28">
        <f>IF(リレーエントリー!A28="","",D28*100+リレーエントリー!A28)</f>
      </c>
      <c r="B28">
        <f>IF(リレーエントリー!D28&amp;リレーエントリー!C28="0","",リレーエントリー!D28&amp;リレーエントリー!C28)</f>
      </c>
      <c r="C28">
        <f>IF(A28="","",VLOOKUP('申込金一覧表'!$F$13,所属,3,0))</f>
      </c>
      <c r="D28">
        <f>IF(B28="",0,VLOOKUP('申込金一覧表'!$F$13,所属,2,0))</f>
        <v>0</v>
      </c>
      <c r="E28">
        <f>IF(A28="","",37)</f>
      </c>
      <c r="G28">
        <f>VLOOKUP(リレーエントリー!C28,リレークラスコード,2,0)</f>
        <v>0</v>
      </c>
      <c r="H28">
        <f>VLOOKUP(リレーエントリー!B28,性別,2,0)</f>
        <v>0</v>
      </c>
      <c r="I28">
        <f>IF(リレーエントリー!E28&amp;リレーエントリー!F28="","",VLOOKUP(リレーエントリー!E28&amp;リレーエントリー!F28,種目距離コード,2,0))</f>
      </c>
    </row>
    <row r="29" spans="1:9" ht="12.75">
      <c r="A29">
        <f>IF(リレーエントリー!A29="","",D29*100+リレーエントリー!A29)</f>
      </c>
      <c r="B29">
        <f>IF(リレーエントリー!D29&amp;リレーエントリー!C29="0","",リレーエントリー!D29&amp;リレーエントリー!C29)</f>
      </c>
      <c r="C29">
        <f>IF(A29="","",VLOOKUP('申込金一覧表'!$F$13,所属,3,0))</f>
      </c>
      <c r="D29">
        <f>IF(B29="",0,VLOOKUP('申込金一覧表'!$F$13,所属,2,0))</f>
        <v>0</v>
      </c>
      <c r="E29">
        <f>IF(A29="","",37)</f>
      </c>
      <c r="G29">
        <f>VLOOKUP(リレーエントリー!C29,リレークラスコード,2,0)</f>
        <v>0</v>
      </c>
      <c r="H29">
        <f>VLOOKUP(リレーエントリー!B29,性別,2,0)</f>
        <v>0</v>
      </c>
      <c r="I29">
        <f>IF(リレーエントリー!E29&amp;リレーエントリー!F29="","",VLOOKUP(リレーエントリー!E29&amp;リレーエントリー!F29,種目距離コード,2,0))</f>
      </c>
    </row>
  </sheetData>
  <sheetProtection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3"/>
  <sheetViews>
    <sheetView showZeros="0" zoomScalePageLayoutView="0" workbookViewId="0" topLeftCell="A1">
      <selection activeCell="F4" sqref="F4"/>
    </sheetView>
  </sheetViews>
  <sheetFormatPr defaultColWidth="9.00390625" defaultRowHeight="13.5"/>
  <cols>
    <col min="1" max="1" width="4.375" style="13" bestFit="1" customWidth="1"/>
    <col min="2" max="2" width="5.25390625" style="17" bestFit="1" customWidth="1"/>
    <col min="3" max="3" width="11.00390625" style="0" bestFit="1" customWidth="1"/>
    <col min="4" max="4" width="11.75390625" style="0" bestFit="1" customWidth="1"/>
    <col min="5" max="5" width="11.75390625" style="0" customWidth="1"/>
    <col min="6" max="6" width="17.625" style="0" bestFit="1" customWidth="1"/>
  </cols>
  <sheetData>
    <row r="1" spans="7:9" ht="12.75">
      <c r="G1" s="68" t="s">
        <v>135</v>
      </c>
      <c r="H1" s="107">
        <f>'申込金一覧表'!F13</f>
        <v>0</v>
      </c>
      <c r="I1" s="107"/>
    </row>
    <row r="3" spans="1:7" s="73" customFormat="1" ht="30" customHeight="1">
      <c r="A3" s="69" t="s">
        <v>46</v>
      </c>
      <c r="B3" s="69" t="s">
        <v>26</v>
      </c>
      <c r="C3" s="70" t="s">
        <v>257</v>
      </c>
      <c r="D3" s="70" t="s">
        <v>259</v>
      </c>
      <c r="E3" s="71" t="s">
        <v>266</v>
      </c>
      <c r="F3" s="72" t="s">
        <v>262</v>
      </c>
      <c r="G3" s="70" t="s">
        <v>258</v>
      </c>
    </row>
    <row r="4" spans="1:8" ht="16.5" customHeight="1">
      <c r="A4" s="7">
        <f>IF(B4&gt;0,1,"")</f>
      </c>
      <c r="B4" s="7">
        <f>'個人エントリー'!B2</f>
        <v>0</v>
      </c>
      <c r="C4" s="7">
        <f>IF((LEN('個人エントリー'!C2)+LEN('個人エントリー'!D2))&gt;4,'個人エントリー'!C2&amp;'個人エントリー'!D2,IF((LEN('個人エントリー'!C2)+LEN('個人エントリー'!D2))=3,'個人エントリー'!C2&amp;"　　"&amp;'個人エントリー'!D2,IF((LEN('個人エントリー'!C2)+LEN('個人エントリー'!D2))=2,'個人エントリー'!C2&amp;"　　　"&amp;'個人エントリー'!D2,IF('個人エントリー'!C2="",0,'個人エントリー'!C2&amp;"　"&amp;'個人エントリー'!D2))))</f>
        <v>0</v>
      </c>
      <c r="D4" s="7" t="str">
        <f>'個人エントリー'!E2&amp;" "&amp;'個人エントリー'!F2</f>
        <v> </v>
      </c>
      <c r="E4" s="6">
        <f>IF('個人エントリー'!G2="","",DATEDIF('個人エントリー'!G2,"2022/07/03","y"))</f>
      </c>
      <c r="F4" s="74"/>
      <c r="G4" s="75">
        <f>IF(F4&gt;0,300,"")</f>
      </c>
      <c r="H4">
        <f>IF(G4="","","合格後、認定料として７００円が必要になります")</f>
      </c>
    </row>
    <row r="5" spans="1:8" ht="16.5" customHeight="1">
      <c r="A5" s="7">
        <f>IF(B5&gt;0,A4+1,"")</f>
      </c>
      <c r="B5" s="7">
        <f>'個人エントリー'!B3</f>
        <v>0</v>
      </c>
      <c r="C5" s="7">
        <f>IF((LEN('個人エントリー'!C3)+LEN('個人エントリー'!D3))&gt;4,'個人エントリー'!C3&amp;'個人エントリー'!D3,IF((LEN('個人エントリー'!C3)+LEN('個人エントリー'!D3))=3,'個人エントリー'!C3&amp;"　　"&amp;'個人エントリー'!D3,IF((LEN('個人エントリー'!C3)+LEN('個人エントリー'!D3))=2,'個人エントリー'!C3&amp;"　　　"&amp;'個人エントリー'!D3,IF('個人エントリー'!C3="",0,'個人エントリー'!C3&amp;"　"&amp;'個人エントリー'!D3))))</f>
        <v>0</v>
      </c>
      <c r="D5" s="7" t="str">
        <f>'個人エントリー'!E3&amp;" "&amp;'個人エントリー'!F3</f>
        <v> </v>
      </c>
      <c r="E5" s="6">
        <f>IF('個人エントリー'!G3="","",DATEDIF('個人エントリー'!G3,"2022/07/03","y"))</f>
      </c>
      <c r="F5" s="74"/>
      <c r="G5" s="75">
        <f aca="true" t="shared" si="0" ref="G5:G53">IF(F5&gt;0,300,"")</f>
      </c>
      <c r="H5">
        <f aca="true" t="shared" si="1" ref="H5:H53">IF(G5="","","合格後、認定料として７００円が必要になります")</f>
      </c>
    </row>
    <row r="6" spans="1:8" ht="16.5" customHeight="1">
      <c r="A6" s="7">
        <f aca="true" t="shared" si="2" ref="A6:A53">IF(B6&gt;0,A5+1,"")</f>
      </c>
      <c r="B6" s="7">
        <f>'個人エントリー'!B4</f>
        <v>0</v>
      </c>
      <c r="C6" s="7">
        <f>IF((LEN('個人エントリー'!C4)+LEN('個人エントリー'!D4))&gt;4,'個人エントリー'!C4&amp;'個人エントリー'!D4,IF((LEN('個人エントリー'!C4)+LEN('個人エントリー'!D4))=3,'個人エントリー'!C4&amp;"　　"&amp;'個人エントリー'!D4,IF((LEN('個人エントリー'!C4)+LEN('個人エントリー'!D4))=2,'個人エントリー'!C4&amp;"　　　"&amp;'個人エントリー'!D4,IF('個人エントリー'!C4="",0,'個人エントリー'!C4&amp;"　"&amp;'個人エントリー'!D4))))</f>
        <v>0</v>
      </c>
      <c r="D6" s="7" t="str">
        <f>'個人エントリー'!E4&amp;" "&amp;'個人エントリー'!F4</f>
        <v> </v>
      </c>
      <c r="E6" s="6">
        <f>IF('個人エントリー'!G4="","",DATEDIF('個人エントリー'!G4,"2022/07/03","y"))</f>
      </c>
      <c r="F6" s="74"/>
      <c r="G6" s="75">
        <f t="shared" si="0"/>
      </c>
      <c r="H6">
        <f t="shared" si="1"/>
      </c>
    </row>
    <row r="7" spans="1:8" ht="16.5" customHeight="1">
      <c r="A7" s="7">
        <f t="shared" si="2"/>
      </c>
      <c r="B7" s="7">
        <f>'個人エントリー'!B5</f>
        <v>0</v>
      </c>
      <c r="C7" s="7">
        <f>IF((LEN('個人エントリー'!C5)+LEN('個人エントリー'!D5))&gt;4,'個人エントリー'!C5&amp;'個人エントリー'!D5,IF((LEN('個人エントリー'!C5)+LEN('個人エントリー'!D5))=3,'個人エントリー'!C5&amp;"　　"&amp;'個人エントリー'!D5,IF((LEN('個人エントリー'!C5)+LEN('個人エントリー'!D5))=2,'個人エントリー'!C5&amp;"　　　"&amp;'個人エントリー'!D5,IF('個人エントリー'!C5="",0,'個人エントリー'!C5&amp;"　"&amp;'個人エントリー'!D5))))</f>
        <v>0</v>
      </c>
      <c r="D7" s="7" t="str">
        <f>'個人エントリー'!E5&amp;" "&amp;'個人エントリー'!F5</f>
        <v> </v>
      </c>
      <c r="E7" s="6">
        <f>IF('個人エントリー'!G5="","",DATEDIF('個人エントリー'!G5,"2022/07/03","y"))</f>
      </c>
      <c r="F7" s="74"/>
      <c r="G7" s="75">
        <f t="shared" si="0"/>
      </c>
      <c r="H7">
        <f t="shared" si="1"/>
      </c>
    </row>
    <row r="8" spans="1:8" ht="16.5" customHeight="1">
      <c r="A8" s="7">
        <f t="shared" si="2"/>
      </c>
      <c r="B8" s="7">
        <f>'個人エントリー'!B6</f>
        <v>0</v>
      </c>
      <c r="C8" s="7">
        <f>IF((LEN('個人エントリー'!C6)+LEN('個人エントリー'!D6))&gt;4,'個人エントリー'!C6&amp;'個人エントリー'!D6,IF((LEN('個人エントリー'!C6)+LEN('個人エントリー'!D6))=3,'個人エントリー'!C6&amp;"　　"&amp;'個人エントリー'!D6,IF((LEN('個人エントリー'!C6)+LEN('個人エントリー'!D6))=2,'個人エントリー'!C6&amp;"　　　"&amp;'個人エントリー'!D6,IF('個人エントリー'!C6="",0,'個人エントリー'!C6&amp;"　"&amp;'個人エントリー'!D6))))</f>
        <v>0</v>
      </c>
      <c r="D8" s="7" t="str">
        <f>'個人エントリー'!E6&amp;" "&amp;'個人エントリー'!F6</f>
        <v> </v>
      </c>
      <c r="E8" s="6">
        <f>IF('個人エントリー'!G6="","",DATEDIF('個人エントリー'!G6,"2022/07/03","y"))</f>
      </c>
      <c r="F8" s="74"/>
      <c r="G8" s="75">
        <f t="shared" si="0"/>
      </c>
      <c r="H8">
        <f t="shared" si="1"/>
      </c>
    </row>
    <row r="9" spans="1:8" ht="16.5" customHeight="1">
      <c r="A9" s="7">
        <f t="shared" si="2"/>
      </c>
      <c r="B9" s="7">
        <f>'個人エントリー'!B7</f>
        <v>0</v>
      </c>
      <c r="C9" s="7">
        <f>IF((LEN('個人エントリー'!C7)+LEN('個人エントリー'!D7))&gt;4,'個人エントリー'!C7&amp;'個人エントリー'!D7,IF((LEN('個人エントリー'!C7)+LEN('個人エントリー'!D7))=3,'個人エントリー'!C7&amp;"　　"&amp;'個人エントリー'!D7,IF((LEN('個人エントリー'!C7)+LEN('個人エントリー'!D7))=2,'個人エントリー'!C7&amp;"　　　"&amp;'個人エントリー'!D7,IF('個人エントリー'!C7="",0,'個人エントリー'!C7&amp;"　"&amp;'個人エントリー'!D7))))</f>
        <v>0</v>
      </c>
      <c r="D9" s="7" t="str">
        <f>'個人エントリー'!E7&amp;" "&amp;'個人エントリー'!F7</f>
        <v> </v>
      </c>
      <c r="E9" s="6">
        <f>IF('個人エントリー'!G7="","",DATEDIF('個人エントリー'!G7,"2022/07/03","y"))</f>
      </c>
      <c r="F9" s="74"/>
      <c r="G9" s="75">
        <f t="shared" si="0"/>
      </c>
      <c r="H9">
        <f t="shared" si="1"/>
      </c>
    </row>
    <row r="10" spans="1:8" ht="16.5" customHeight="1">
      <c r="A10" s="7">
        <f t="shared" si="2"/>
      </c>
      <c r="B10" s="7">
        <f>'個人エントリー'!B8</f>
        <v>0</v>
      </c>
      <c r="C10" s="7">
        <f>IF((LEN('個人エントリー'!C8)+LEN('個人エントリー'!D8))&gt;4,'個人エントリー'!C8&amp;'個人エントリー'!D8,IF((LEN('個人エントリー'!C8)+LEN('個人エントリー'!D8))=3,'個人エントリー'!C8&amp;"　　"&amp;'個人エントリー'!D8,IF((LEN('個人エントリー'!C8)+LEN('個人エントリー'!D8))=2,'個人エントリー'!C8&amp;"　　　"&amp;'個人エントリー'!D8,IF('個人エントリー'!C8="",0,'個人エントリー'!C8&amp;"　"&amp;'個人エントリー'!D8))))</f>
        <v>0</v>
      </c>
      <c r="D10" s="7" t="str">
        <f>'個人エントリー'!E8&amp;" "&amp;'個人エントリー'!F8</f>
        <v> </v>
      </c>
      <c r="E10" s="6">
        <f>IF('個人エントリー'!G8="","",DATEDIF('個人エントリー'!G8,"2022/07/03","y"))</f>
      </c>
      <c r="F10" s="74"/>
      <c r="G10" s="75">
        <f t="shared" si="0"/>
      </c>
      <c r="H10">
        <f t="shared" si="1"/>
      </c>
    </row>
    <row r="11" spans="1:8" ht="16.5" customHeight="1">
      <c r="A11" s="7">
        <f t="shared" si="2"/>
      </c>
      <c r="B11" s="7">
        <f>'個人エントリー'!B9</f>
        <v>0</v>
      </c>
      <c r="C11" s="7">
        <f>IF((LEN('個人エントリー'!C9)+LEN('個人エントリー'!D9))&gt;4,'個人エントリー'!C9&amp;'個人エントリー'!D9,IF((LEN('個人エントリー'!C9)+LEN('個人エントリー'!D9))=3,'個人エントリー'!C9&amp;"　　"&amp;'個人エントリー'!D9,IF((LEN('個人エントリー'!C9)+LEN('個人エントリー'!D9))=2,'個人エントリー'!C9&amp;"　　　"&amp;'個人エントリー'!D9,IF('個人エントリー'!C9="",0,'個人エントリー'!C9&amp;"　"&amp;'個人エントリー'!D9))))</f>
        <v>0</v>
      </c>
      <c r="D11" s="7" t="str">
        <f>'個人エントリー'!E9&amp;" "&amp;'個人エントリー'!F9</f>
        <v> </v>
      </c>
      <c r="E11" s="6">
        <f>IF('個人エントリー'!G9="","",DATEDIF('個人エントリー'!G9,"2022/07/03","y"))</f>
      </c>
      <c r="F11" s="74"/>
      <c r="G11" s="75">
        <f t="shared" si="0"/>
      </c>
      <c r="H11">
        <f t="shared" si="1"/>
      </c>
    </row>
    <row r="12" spans="1:8" ht="16.5" customHeight="1">
      <c r="A12" s="7">
        <f t="shared" si="2"/>
      </c>
      <c r="B12" s="7">
        <f>'個人エントリー'!B10</f>
        <v>0</v>
      </c>
      <c r="C12" s="7">
        <f>IF((LEN('個人エントリー'!C10)+LEN('個人エントリー'!D10))&gt;4,'個人エントリー'!C10&amp;'個人エントリー'!D10,IF((LEN('個人エントリー'!C10)+LEN('個人エントリー'!D10))=3,'個人エントリー'!C10&amp;"　　"&amp;'個人エントリー'!D10,IF((LEN('個人エントリー'!C10)+LEN('個人エントリー'!D10))=2,'個人エントリー'!C10&amp;"　　　"&amp;'個人エントリー'!D10,IF('個人エントリー'!C10="",0,'個人エントリー'!C10&amp;"　"&amp;'個人エントリー'!D10))))</f>
        <v>0</v>
      </c>
      <c r="D12" s="7" t="str">
        <f>'個人エントリー'!E10&amp;" "&amp;'個人エントリー'!F10</f>
        <v> </v>
      </c>
      <c r="E12" s="6">
        <f>IF('個人エントリー'!G10="","",DATEDIF('個人エントリー'!G10,"2022/07/03","y"))</f>
      </c>
      <c r="F12" s="74"/>
      <c r="G12" s="75">
        <f t="shared" si="0"/>
      </c>
      <c r="H12">
        <f t="shared" si="1"/>
      </c>
    </row>
    <row r="13" spans="1:8" ht="16.5" customHeight="1">
      <c r="A13" s="7">
        <f t="shared" si="2"/>
      </c>
      <c r="B13" s="7">
        <f>'個人エントリー'!B11</f>
        <v>0</v>
      </c>
      <c r="C13" s="7">
        <f>IF((LEN('個人エントリー'!C11)+LEN('個人エントリー'!D11))&gt;4,'個人エントリー'!C11&amp;'個人エントリー'!D11,IF((LEN('個人エントリー'!C11)+LEN('個人エントリー'!D11))=3,'個人エントリー'!C11&amp;"　　"&amp;'個人エントリー'!D11,IF((LEN('個人エントリー'!C11)+LEN('個人エントリー'!D11))=2,'個人エントリー'!C11&amp;"　　　"&amp;'個人エントリー'!D11,IF('個人エントリー'!C11="",0,'個人エントリー'!C11&amp;"　"&amp;'個人エントリー'!D11))))</f>
        <v>0</v>
      </c>
      <c r="D13" s="7" t="str">
        <f>'個人エントリー'!E11&amp;" "&amp;'個人エントリー'!F11</f>
        <v> </v>
      </c>
      <c r="E13" s="6">
        <f>IF('個人エントリー'!G11="","",DATEDIF('個人エントリー'!G11,"2022/07/03","y"))</f>
      </c>
      <c r="F13" s="74"/>
      <c r="G13" s="75">
        <f t="shared" si="0"/>
      </c>
      <c r="H13">
        <f t="shared" si="1"/>
      </c>
    </row>
    <row r="14" spans="1:8" ht="16.5" customHeight="1">
      <c r="A14" s="7">
        <f t="shared" si="2"/>
      </c>
      <c r="B14" s="7">
        <f>'個人エントリー'!B12</f>
        <v>0</v>
      </c>
      <c r="C14" s="7">
        <f>IF((LEN('個人エントリー'!C12)+LEN('個人エントリー'!D12))&gt;4,'個人エントリー'!C12&amp;'個人エントリー'!D12,IF((LEN('個人エントリー'!C12)+LEN('個人エントリー'!D12))=3,'個人エントリー'!C12&amp;"　　"&amp;'個人エントリー'!D12,IF((LEN('個人エントリー'!C12)+LEN('個人エントリー'!D12))=2,'個人エントリー'!C12&amp;"　　　"&amp;'個人エントリー'!D12,IF('個人エントリー'!C12="",0,'個人エントリー'!C12&amp;"　"&amp;'個人エントリー'!D12))))</f>
        <v>0</v>
      </c>
      <c r="D14" s="7" t="str">
        <f>'個人エントリー'!E12&amp;" "&amp;'個人エントリー'!F12</f>
        <v> </v>
      </c>
      <c r="E14" s="6">
        <f>IF('個人エントリー'!G12="","",DATEDIF('個人エントリー'!G12,"2022/07/03","y"))</f>
      </c>
      <c r="F14" s="74"/>
      <c r="G14" s="75">
        <f t="shared" si="0"/>
      </c>
      <c r="H14">
        <f t="shared" si="1"/>
      </c>
    </row>
    <row r="15" spans="1:8" ht="16.5" customHeight="1">
      <c r="A15" s="7">
        <f t="shared" si="2"/>
      </c>
      <c r="B15" s="7">
        <f>'個人エントリー'!B13</f>
        <v>0</v>
      </c>
      <c r="C15" s="7">
        <f>IF((LEN('個人エントリー'!C13)+LEN('個人エントリー'!D13))&gt;4,'個人エントリー'!C13&amp;'個人エントリー'!D13,IF((LEN('個人エントリー'!C13)+LEN('個人エントリー'!D13))=3,'個人エントリー'!C13&amp;"　　"&amp;'個人エントリー'!D13,IF((LEN('個人エントリー'!C13)+LEN('個人エントリー'!D13))=2,'個人エントリー'!C13&amp;"　　　"&amp;'個人エントリー'!D13,IF('個人エントリー'!C13="",0,'個人エントリー'!C13&amp;"　"&amp;'個人エントリー'!D13))))</f>
        <v>0</v>
      </c>
      <c r="D15" s="7" t="str">
        <f>'個人エントリー'!E13&amp;" "&amp;'個人エントリー'!F13</f>
        <v> </v>
      </c>
      <c r="E15" s="6">
        <f>IF('個人エントリー'!G13="","",DATEDIF('個人エントリー'!G13,"2022/07/03","y"))</f>
      </c>
      <c r="F15" s="74"/>
      <c r="G15" s="75">
        <f t="shared" si="0"/>
      </c>
      <c r="H15">
        <f t="shared" si="1"/>
      </c>
    </row>
    <row r="16" spans="1:8" ht="16.5" customHeight="1">
      <c r="A16" s="7">
        <f t="shared" si="2"/>
      </c>
      <c r="B16" s="7">
        <f>'個人エントリー'!B14</f>
        <v>0</v>
      </c>
      <c r="C16" s="7">
        <f>IF((LEN('個人エントリー'!C14)+LEN('個人エントリー'!D14))&gt;4,'個人エントリー'!C14&amp;'個人エントリー'!D14,IF((LEN('個人エントリー'!C14)+LEN('個人エントリー'!D14))=3,'個人エントリー'!C14&amp;"　　"&amp;'個人エントリー'!D14,IF((LEN('個人エントリー'!C14)+LEN('個人エントリー'!D14))=2,'個人エントリー'!C14&amp;"　　　"&amp;'個人エントリー'!D14,IF('個人エントリー'!C14="",0,'個人エントリー'!C14&amp;"　"&amp;'個人エントリー'!D14))))</f>
        <v>0</v>
      </c>
      <c r="D16" s="7" t="str">
        <f>'個人エントリー'!E14&amp;" "&amp;'個人エントリー'!F14</f>
        <v> </v>
      </c>
      <c r="E16" s="6">
        <f>IF('個人エントリー'!G14="","",DATEDIF('個人エントリー'!G14,"2022/07/03","y"))</f>
      </c>
      <c r="F16" s="74"/>
      <c r="G16" s="75">
        <f t="shared" si="0"/>
      </c>
      <c r="H16">
        <f t="shared" si="1"/>
      </c>
    </row>
    <row r="17" spans="1:8" ht="16.5" customHeight="1">
      <c r="A17" s="7">
        <f t="shared" si="2"/>
      </c>
      <c r="B17" s="7">
        <f>'個人エントリー'!B15</f>
        <v>0</v>
      </c>
      <c r="C17" s="7">
        <f>IF((LEN('個人エントリー'!C15)+LEN('個人エントリー'!D15))&gt;4,'個人エントリー'!C15&amp;'個人エントリー'!D15,IF((LEN('個人エントリー'!C15)+LEN('個人エントリー'!D15))=3,'個人エントリー'!C15&amp;"　　"&amp;'個人エントリー'!D15,IF((LEN('個人エントリー'!C15)+LEN('個人エントリー'!D15))=2,'個人エントリー'!C15&amp;"　　　"&amp;'個人エントリー'!D15,IF('個人エントリー'!C15="",0,'個人エントリー'!C15&amp;"　"&amp;'個人エントリー'!D15))))</f>
        <v>0</v>
      </c>
      <c r="D17" s="7" t="str">
        <f>'個人エントリー'!E15&amp;" "&amp;'個人エントリー'!F15</f>
        <v> </v>
      </c>
      <c r="E17" s="6">
        <f>IF('個人エントリー'!G15="","",DATEDIF('個人エントリー'!G15,"2022/07/03","y"))</f>
      </c>
      <c r="F17" s="74"/>
      <c r="G17" s="75">
        <f t="shared" si="0"/>
      </c>
      <c r="H17">
        <f t="shared" si="1"/>
      </c>
    </row>
    <row r="18" spans="1:8" ht="16.5" customHeight="1">
      <c r="A18" s="7">
        <f t="shared" si="2"/>
      </c>
      <c r="B18" s="7">
        <f>'個人エントリー'!B16</f>
        <v>0</v>
      </c>
      <c r="C18" s="7">
        <f>IF((LEN('個人エントリー'!C16)+LEN('個人エントリー'!D16))&gt;4,'個人エントリー'!C16&amp;'個人エントリー'!D16,IF((LEN('個人エントリー'!C16)+LEN('個人エントリー'!D16))=3,'個人エントリー'!C16&amp;"　　"&amp;'個人エントリー'!D16,IF((LEN('個人エントリー'!C16)+LEN('個人エントリー'!D16))=2,'個人エントリー'!C16&amp;"　　　"&amp;'個人エントリー'!D16,IF('個人エントリー'!C16="",0,'個人エントリー'!C16&amp;"　"&amp;'個人エントリー'!D16))))</f>
        <v>0</v>
      </c>
      <c r="D18" s="7" t="str">
        <f>'個人エントリー'!E16&amp;" "&amp;'個人エントリー'!F16</f>
        <v> </v>
      </c>
      <c r="E18" s="6">
        <f>IF('個人エントリー'!G16="","",DATEDIF('個人エントリー'!G16,"2022/07/03","y"))</f>
      </c>
      <c r="F18" s="74"/>
      <c r="G18" s="75">
        <f t="shared" si="0"/>
      </c>
      <c r="H18">
        <f t="shared" si="1"/>
      </c>
    </row>
    <row r="19" spans="1:8" ht="16.5" customHeight="1">
      <c r="A19" s="7">
        <f t="shared" si="2"/>
      </c>
      <c r="B19" s="7">
        <f>'個人エントリー'!B17</f>
        <v>0</v>
      </c>
      <c r="C19" s="7">
        <f>IF((LEN('個人エントリー'!C17)+LEN('個人エントリー'!D17))&gt;4,'個人エントリー'!C17&amp;'個人エントリー'!D17,IF((LEN('個人エントリー'!C17)+LEN('個人エントリー'!D17))=3,'個人エントリー'!C17&amp;"　　"&amp;'個人エントリー'!D17,IF((LEN('個人エントリー'!C17)+LEN('個人エントリー'!D17))=2,'個人エントリー'!C17&amp;"　　　"&amp;'個人エントリー'!D17,IF('個人エントリー'!C17="",0,'個人エントリー'!C17&amp;"　"&amp;'個人エントリー'!D17))))</f>
        <v>0</v>
      </c>
      <c r="D19" s="7" t="str">
        <f>'個人エントリー'!E17&amp;" "&amp;'個人エントリー'!F17</f>
        <v> </v>
      </c>
      <c r="E19" s="6">
        <f>IF('個人エントリー'!G17="","",DATEDIF('個人エントリー'!G17,"2022/07/03","y"))</f>
      </c>
      <c r="F19" s="74"/>
      <c r="G19" s="75">
        <f t="shared" si="0"/>
      </c>
      <c r="H19">
        <f t="shared" si="1"/>
      </c>
    </row>
    <row r="20" spans="1:8" ht="16.5" customHeight="1">
      <c r="A20" s="7">
        <f t="shared" si="2"/>
      </c>
      <c r="B20" s="7">
        <f>'個人エントリー'!B18</f>
        <v>0</v>
      </c>
      <c r="C20" s="7">
        <f>IF((LEN('個人エントリー'!C18)+LEN('個人エントリー'!D18))&gt;4,'個人エントリー'!C18&amp;'個人エントリー'!D18,IF((LEN('個人エントリー'!C18)+LEN('個人エントリー'!D18))=3,'個人エントリー'!C18&amp;"　　"&amp;'個人エントリー'!D18,IF((LEN('個人エントリー'!C18)+LEN('個人エントリー'!D18))=2,'個人エントリー'!C18&amp;"　　　"&amp;'個人エントリー'!D18,IF('個人エントリー'!C18="",0,'個人エントリー'!C18&amp;"　"&amp;'個人エントリー'!D18))))</f>
        <v>0</v>
      </c>
      <c r="D20" s="7" t="str">
        <f>'個人エントリー'!E18&amp;" "&amp;'個人エントリー'!F18</f>
        <v> </v>
      </c>
      <c r="E20" s="6">
        <f>IF('個人エントリー'!G18="","",DATEDIF('個人エントリー'!G18,"2022/07/03","y"))</f>
      </c>
      <c r="F20" s="74"/>
      <c r="G20" s="75">
        <f t="shared" si="0"/>
      </c>
      <c r="H20">
        <f t="shared" si="1"/>
      </c>
    </row>
    <row r="21" spans="1:8" ht="16.5" customHeight="1">
      <c r="A21" s="7">
        <f t="shared" si="2"/>
      </c>
      <c r="B21" s="7">
        <f>'個人エントリー'!B19</f>
        <v>0</v>
      </c>
      <c r="C21" s="7">
        <f>IF((LEN('個人エントリー'!C19)+LEN('個人エントリー'!D19))&gt;4,'個人エントリー'!C19&amp;'個人エントリー'!D19,IF((LEN('個人エントリー'!C19)+LEN('個人エントリー'!D19))=3,'個人エントリー'!C19&amp;"　　"&amp;'個人エントリー'!D19,IF((LEN('個人エントリー'!C19)+LEN('個人エントリー'!D19))=2,'個人エントリー'!C19&amp;"　　　"&amp;'個人エントリー'!D19,IF('個人エントリー'!C19="",0,'個人エントリー'!C19&amp;"　"&amp;'個人エントリー'!D19))))</f>
        <v>0</v>
      </c>
      <c r="D21" s="7" t="str">
        <f>'個人エントリー'!E19&amp;" "&amp;'個人エントリー'!F19</f>
        <v> </v>
      </c>
      <c r="E21" s="6">
        <f>IF('個人エントリー'!G19="","",DATEDIF('個人エントリー'!G19,"2022/07/03","y"))</f>
      </c>
      <c r="F21" s="74"/>
      <c r="G21" s="75">
        <f t="shared" si="0"/>
      </c>
      <c r="H21">
        <f t="shared" si="1"/>
      </c>
    </row>
    <row r="22" spans="1:8" ht="16.5" customHeight="1">
      <c r="A22" s="7">
        <f t="shared" si="2"/>
      </c>
      <c r="B22" s="7">
        <f>'個人エントリー'!B20</f>
        <v>0</v>
      </c>
      <c r="C22" s="7">
        <f>IF((LEN('個人エントリー'!C20)+LEN('個人エントリー'!D20))&gt;4,'個人エントリー'!C20&amp;'個人エントリー'!D20,IF((LEN('個人エントリー'!C20)+LEN('個人エントリー'!D20))=3,'個人エントリー'!C20&amp;"　　"&amp;'個人エントリー'!D20,IF((LEN('個人エントリー'!C20)+LEN('個人エントリー'!D20))=2,'個人エントリー'!C20&amp;"　　　"&amp;'個人エントリー'!D20,IF('個人エントリー'!C20="",0,'個人エントリー'!C20&amp;"　"&amp;'個人エントリー'!D20))))</f>
        <v>0</v>
      </c>
      <c r="D22" s="7" t="str">
        <f>'個人エントリー'!E20&amp;" "&amp;'個人エントリー'!F20</f>
        <v> </v>
      </c>
      <c r="E22" s="6">
        <f>IF('個人エントリー'!G20="","",DATEDIF('個人エントリー'!G20,"2022/07/03","y"))</f>
      </c>
      <c r="F22" s="74"/>
      <c r="G22" s="75">
        <f t="shared" si="0"/>
      </c>
      <c r="H22">
        <f t="shared" si="1"/>
      </c>
    </row>
    <row r="23" spans="1:8" ht="16.5" customHeight="1">
      <c r="A23" s="7">
        <f t="shared" si="2"/>
      </c>
      <c r="B23" s="7">
        <f>'個人エントリー'!B21</f>
        <v>0</v>
      </c>
      <c r="C23" s="7">
        <f>IF((LEN('個人エントリー'!C21)+LEN('個人エントリー'!D21))&gt;4,'個人エントリー'!C21&amp;'個人エントリー'!D21,IF((LEN('個人エントリー'!C21)+LEN('個人エントリー'!D21))=3,'個人エントリー'!C21&amp;"　　"&amp;'個人エントリー'!D21,IF((LEN('個人エントリー'!C21)+LEN('個人エントリー'!D21))=2,'個人エントリー'!C21&amp;"　　　"&amp;'個人エントリー'!D21,IF('個人エントリー'!C21="",0,'個人エントリー'!C21&amp;"　"&amp;'個人エントリー'!D21))))</f>
        <v>0</v>
      </c>
      <c r="D23" s="7" t="str">
        <f>'個人エントリー'!E21&amp;" "&amp;'個人エントリー'!F21</f>
        <v> </v>
      </c>
      <c r="E23" s="6">
        <f>IF('個人エントリー'!G21="","",DATEDIF('個人エントリー'!G21,"2022/07/03","y"))</f>
      </c>
      <c r="F23" s="74"/>
      <c r="G23" s="75">
        <f t="shared" si="0"/>
      </c>
      <c r="H23">
        <f t="shared" si="1"/>
      </c>
    </row>
    <row r="24" spans="1:8" ht="16.5" customHeight="1">
      <c r="A24" s="7">
        <f t="shared" si="2"/>
      </c>
      <c r="B24" s="7">
        <f>'個人エントリー'!B22</f>
        <v>0</v>
      </c>
      <c r="C24" s="7">
        <f>IF((LEN('個人エントリー'!C22)+LEN('個人エントリー'!D22))&gt;4,'個人エントリー'!C22&amp;'個人エントリー'!D22,IF((LEN('個人エントリー'!C22)+LEN('個人エントリー'!D22))=3,'個人エントリー'!C22&amp;"　　"&amp;'個人エントリー'!D22,IF((LEN('個人エントリー'!C22)+LEN('個人エントリー'!D22))=2,'個人エントリー'!C22&amp;"　　　"&amp;'個人エントリー'!D22,IF('個人エントリー'!C22="",0,'個人エントリー'!C22&amp;"　"&amp;'個人エントリー'!D22))))</f>
        <v>0</v>
      </c>
      <c r="D24" s="7" t="str">
        <f>'個人エントリー'!E22&amp;" "&amp;'個人エントリー'!F22</f>
        <v> </v>
      </c>
      <c r="E24" s="6">
        <f>IF('個人エントリー'!G22="","",DATEDIF('個人エントリー'!G22,"2022/07/03","y"))</f>
      </c>
      <c r="F24" s="74"/>
      <c r="G24" s="75">
        <f t="shared" si="0"/>
      </c>
      <c r="H24">
        <f t="shared" si="1"/>
      </c>
    </row>
    <row r="25" spans="1:8" ht="16.5" customHeight="1">
      <c r="A25" s="7">
        <f t="shared" si="2"/>
      </c>
      <c r="B25" s="7">
        <f>'個人エントリー'!B23</f>
        <v>0</v>
      </c>
      <c r="C25" s="7">
        <f>IF((LEN('個人エントリー'!C23)+LEN('個人エントリー'!D23))&gt;4,'個人エントリー'!C23&amp;'個人エントリー'!D23,IF((LEN('個人エントリー'!C23)+LEN('個人エントリー'!D23))=3,'個人エントリー'!C23&amp;"　　"&amp;'個人エントリー'!D23,IF((LEN('個人エントリー'!C23)+LEN('個人エントリー'!D23))=2,'個人エントリー'!C23&amp;"　　　"&amp;'個人エントリー'!D23,IF('個人エントリー'!C23="",0,'個人エントリー'!C23&amp;"　"&amp;'個人エントリー'!D23))))</f>
        <v>0</v>
      </c>
      <c r="D25" s="7" t="str">
        <f>'個人エントリー'!E23&amp;" "&amp;'個人エントリー'!F23</f>
        <v> </v>
      </c>
      <c r="E25" s="6">
        <f>IF('個人エントリー'!G23="","",DATEDIF('個人エントリー'!G23,"2022/07/03","y"))</f>
      </c>
      <c r="F25" s="74"/>
      <c r="G25" s="75">
        <f t="shared" si="0"/>
      </c>
      <c r="H25">
        <f t="shared" si="1"/>
      </c>
    </row>
    <row r="26" spans="1:8" ht="16.5" customHeight="1">
      <c r="A26" s="7">
        <f t="shared" si="2"/>
      </c>
      <c r="B26" s="7">
        <f>'個人エントリー'!B24</f>
        <v>0</v>
      </c>
      <c r="C26" s="7">
        <f>IF((LEN('個人エントリー'!C24)+LEN('個人エントリー'!D24))&gt;4,'個人エントリー'!C24&amp;'個人エントリー'!D24,IF((LEN('個人エントリー'!C24)+LEN('個人エントリー'!D24))=3,'個人エントリー'!C24&amp;"　　"&amp;'個人エントリー'!D24,IF((LEN('個人エントリー'!C24)+LEN('個人エントリー'!D24))=2,'個人エントリー'!C24&amp;"　　　"&amp;'個人エントリー'!D24,IF('個人エントリー'!C24="",0,'個人エントリー'!C24&amp;"　"&amp;'個人エントリー'!D24))))</f>
        <v>0</v>
      </c>
      <c r="D26" s="7" t="str">
        <f>'個人エントリー'!E24&amp;" "&amp;'個人エントリー'!F24</f>
        <v> </v>
      </c>
      <c r="E26" s="6">
        <f>IF('個人エントリー'!G24="","",DATEDIF('個人エントリー'!G24,"2022/07/03","y"))</f>
      </c>
      <c r="F26" s="74"/>
      <c r="G26" s="75">
        <f t="shared" si="0"/>
      </c>
      <c r="H26">
        <f t="shared" si="1"/>
      </c>
    </row>
    <row r="27" spans="1:8" ht="16.5" customHeight="1">
      <c r="A27" s="7">
        <f t="shared" si="2"/>
      </c>
      <c r="B27" s="7">
        <f>'個人エントリー'!B25</f>
        <v>0</v>
      </c>
      <c r="C27" s="7">
        <f>IF((LEN('個人エントリー'!C25)+LEN('個人エントリー'!D25))&gt;4,'個人エントリー'!C25&amp;'個人エントリー'!D25,IF((LEN('個人エントリー'!C25)+LEN('個人エントリー'!D25))=3,'個人エントリー'!C25&amp;"　　"&amp;'個人エントリー'!D25,IF((LEN('個人エントリー'!C25)+LEN('個人エントリー'!D25))=2,'個人エントリー'!C25&amp;"　　　"&amp;'個人エントリー'!D25,IF('個人エントリー'!C25="",0,'個人エントリー'!C25&amp;"　"&amp;'個人エントリー'!D25))))</f>
        <v>0</v>
      </c>
      <c r="D27" s="7" t="str">
        <f>'個人エントリー'!E25&amp;" "&amp;'個人エントリー'!F25</f>
        <v> </v>
      </c>
      <c r="E27" s="6">
        <f>IF('個人エントリー'!G25="","",DATEDIF('個人エントリー'!G25,"2022/07/03","y"))</f>
      </c>
      <c r="F27" s="74"/>
      <c r="G27" s="75">
        <f t="shared" si="0"/>
      </c>
      <c r="H27">
        <f t="shared" si="1"/>
      </c>
    </row>
    <row r="28" spans="1:8" ht="16.5" customHeight="1">
      <c r="A28" s="7">
        <f t="shared" si="2"/>
      </c>
      <c r="B28" s="7">
        <f>'個人エントリー'!B26</f>
        <v>0</v>
      </c>
      <c r="C28" s="7">
        <f>IF((LEN('個人エントリー'!C26)+LEN('個人エントリー'!D26))&gt;4,'個人エントリー'!C26&amp;'個人エントリー'!D26,IF((LEN('個人エントリー'!C26)+LEN('個人エントリー'!D26))=3,'個人エントリー'!C26&amp;"　　"&amp;'個人エントリー'!D26,IF((LEN('個人エントリー'!C26)+LEN('個人エントリー'!D26))=2,'個人エントリー'!C26&amp;"　　　"&amp;'個人エントリー'!D26,IF('個人エントリー'!C26="",0,'個人エントリー'!C26&amp;"　"&amp;'個人エントリー'!D26))))</f>
        <v>0</v>
      </c>
      <c r="D28" s="7" t="str">
        <f>'個人エントリー'!E26&amp;" "&amp;'個人エントリー'!F26</f>
        <v> </v>
      </c>
      <c r="E28" s="6">
        <f>IF('個人エントリー'!G26="","",DATEDIF('個人エントリー'!G26,"2022/07/03","y"))</f>
      </c>
      <c r="F28" s="74"/>
      <c r="G28" s="75">
        <f t="shared" si="0"/>
      </c>
      <c r="H28">
        <f t="shared" si="1"/>
      </c>
    </row>
    <row r="29" spans="1:8" ht="16.5" customHeight="1">
      <c r="A29" s="7">
        <f t="shared" si="2"/>
      </c>
      <c r="B29" s="7">
        <f>'個人エントリー'!B27</f>
        <v>0</v>
      </c>
      <c r="C29" s="7">
        <f>IF((LEN('個人エントリー'!C27)+LEN('個人エントリー'!D27))&gt;4,'個人エントリー'!C27&amp;'個人エントリー'!D27,IF((LEN('個人エントリー'!C27)+LEN('個人エントリー'!D27))=3,'個人エントリー'!C27&amp;"　　"&amp;'個人エントリー'!D27,IF((LEN('個人エントリー'!C27)+LEN('個人エントリー'!D27))=2,'個人エントリー'!C27&amp;"　　　"&amp;'個人エントリー'!D27,IF('個人エントリー'!C27="",0,'個人エントリー'!C27&amp;"　"&amp;'個人エントリー'!D27))))</f>
        <v>0</v>
      </c>
      <c r="D29" s="7" t="str">
        <f>'個人エントリー'!E27&amp;" "&amp;'個人エントリー'!F27</f>
        <v> </v>
      </c>
      <c r="E29" s="6">
        <f>IF('個人エントリー'!G27="","",DATEDIF('個人エントリー'!G27,"2022/07/03","y"))</f>
      </c>
      <c r="F29" s="74"/>
      <c r="G29" s="75">
        <f t="shared" si="0"/>
      </c>
      <c r="H29">
        <f t="shared" si="1"/>
      </c>
    </row>
    <row r="30" spans="1:8" ht="16.5" customHeight="1">
      <c r="A30" s="7">
        <f t="shared" si="2"/>
      </c>
      <c r="B30" s="7">
        <f>'個人エントリー'!B28</f>
        <v>0</v>
      </c>
      <c r="C30" s="7">
        <f>IF((LEN('個人エントリー'!C28)+LEN('個人エントリー'!D28))&gt;4,'個人エントリー'!C28&amp;'個人エントリー'!D28,IF((LEN('個人エントリー'!C28)+LEN('個人エントリー'!D28))=3,'個人エントリー'!C28&amp;"　　"&amp;'個人エントリー'!D28,IF((LEN('個人エントリー'!C28)+LEN('個人エントリー'!D28))=2,'個人エントリー'!C28&amp;"　　　"&amp;'個人エントリー'!D28,IF('個人エントリー'!C28="",0,'個人エントリー'!C28&amp;"　"&amp;'個人エントリー'!D28))))</f>
        <v>0</v>
      </c>
      <c r="D30" s="7" t="str">
        <f>'個人エントリー'!E28&amp;" "&amp;'個人エントリー'!F28</f>
        <v> </v>
      </c>
      <c r="E30" s="6">
        <f>IF('個人エントリー'!G28="","",DATEDIF('個人エントリー'!G28,"2022/07/03","y"))</f>
      </c>
      <c r="F30" s="74"/>
      <c r="G30" s="75">
        <f t="shared" si="0"/>
      </c>
      <c r="H30">
        <f t="shared" si="1"/>
      </c>
    </row>
    <row r="31" spans="1:8" ht="16.5" customHeight="1">
      <c r="A31" s="7">
        <f t="shared" si="2"/>
      </c>
      <c r="B31" s="7">
        <f>'個人エントリー'!B29</f>
        <v>0</v>
      </c>
      <c r="C31" s="7">
        <f>IF((LEN('個人エントリー'!C29)+LEN('個人エントリー'!D29))&gt;4,'個人エントリー'!C29&amp;'個人エントリー'!D29,IF((LEN('個人エントリー'!C29)+LEN('個人エントリー'!D29))=3,'個人エントリー'!C29&amp;"　　"&amp;'個人エントリー'!D29,IF((LEN('個人エントリー'!C29)+LEN('個人エントリー'!D29))=2,'個人エントリー'!C29&amp;"　　　"&amp;'個人エントリー'!D29,IF('個人エントリー'!C29="",0,'個人エントリー'!C29&amp;"　"&amp;'個人エントリー'!D29))))</f>
        <v>0</v>
      </c>
      <c r="D31" s="7" t="str">
        <f>'個人エントリー'!E29&amp;" "&amp;'個人エントリー'!F29</f>
        <v> </v>
      </c>
      <c r="E31" s="6">
        <f>IF('個人エントリー'!G29="","",DATEDIF('個人エントリー'!G29,"2022/07/03","y"))</f>
      </c>
      <c r="F31" s="74"/>
      <c r="G31" s="75">
        <f t="shared" si="0"/>
      </c>
      <c r="H31">
        <f t="shared" si="1"/>
      </c>
    </row>
    <row r="32" spans="1:8" ht="16.5" customHeight="1">
      <c r="A32" s="7">
        <f t="shared" si="2"/>
      </c>
      <c r="B32" s="7">
        <f>'個人エントリー'!B30</f>
        <v>0</v>
      </c>
      <c r="C32" s="7">
        <f>IF((LEN('個人エントリー'!C30)+LEN('個人エントリー'!D30))&gt;4,'個人エントリー'!C30&amp;'個人エントリー'!D30,IF((LEN('個人エントリー'!C30)+LEN('個人エントリー'!D30))=3,'個人エントリー'!C30&amp;"　　"&amp;'個人エントリー'!D30,IF((LEN('個人エントリー'!C30)+LEN('個人エントリー'!D30))=2,'個人エントリー'!C30&amp;"　　　"&amp;'個人エントリー'!D30,IF('個人エントリー'!C30="",0,'個人エントリー'!C30&amp;"　"&amp;'個人エントリー'!D30))))</f>
        <v>0</v>
      </c>
      <c r="D32" s="7" t="str">
        <f>'個人エントリー'!E30&amp;" "&amp;'個人エントリー'!F30</f>
        <v> </v>
      </c>
      <c r="E32" s="6">
        <f>IF('個人エントリー'!G30="","",DATEDIF('個人エントリー'!G30,"2022/07/03","y"))</f>
      </c>
      <c r="F32" s="74"/>
      <c r="G32" s="75">
        <f t="shared" si="0"/>
      </c>
      <c r="H32">
        <f t="shared" si="1"/>
      </c>
    </row>
    <row r="33" spans="1:8" ht="16.5" customHeight="1">
      <c r="A33" s="7">
        <f t="shared" si="2"/>
      </c>
      <c r="B33" s="7">
        <f>'個人エントリー'!B31</f>
        <v>0</v>
      </c>
      <c r="C33" s="7">
        <f>IF((LEN('個人エントリー'!C31)+LEN('個人エントリー'!D31))&gt;4,'個人エントリー'!C31&amp;'個人エントリー'!D31,IF((LEN('個人エントリー'!C31)+LEN('個人エントリー'!D31))=3,'個人エントリー'!C31&amp;"　　"&amp;'個人エントリー'!D31,IF((LEN('個人エントリー'!C31)+LEN('個人エントリー'!D31))=2,'個人エントリー'!C31&amp;"　　　"&amp;'個人エントリー'!D31,IF('個人エントリー'!C31="",0,'個人エントリー'!C31&amp;"　"&amp;'個人エントリー'!D31))))</f>
        <v>0</v>
      </c>
      <c r="D33" s="7" t="str">
        <f>'個人エントリー'!E31&amp;" "&amp;'個人エントリー'!F31</f>
        <v> </v>
      </c>
      <c r="E33" s="6">
        <f>IF('個人エントリー'!G31="","",DATEDIF('個人エントリー'!G31,"2022/07/03","y"))</f>
      </c>
      <c r="F33" s="74"/>
      <c r="G33" s="75">
        <f t="shared" si="0"/>
      </c>
      <c r="H33">
        <f t="shared" si="1"/>
      </c>
    </row>
    <row r="34" spans="1:8" ht="16.5" customHeight="1">
      <c r="A34" s="7">
        <f t="shared" si="2"/>
      </c>
      <c r="B34" s="7">
        <f>'個人エントリー'!B32</f>
        <v>0</v>
      </c>
      <c r="C34" s="7">
        <f>IF((LEN('個人エントリー'!C32)+LEN('個人エントリー'!D32))&gt;4,'個人エントリー'!C32&amp;'個人エントリー'!D32,IF((LEN('個人エントリー'!C32)+LEN('個人エントリー'!D32))=3,'個人エントリー'!C32&amp;"　　"&amp;'個人エントリー'!D32,IF((LEN('個人エントリー'!C32)+LEN('個人エントリー'!D32))=2,'個人エントリー'!C32&amp;"　　　"&amp;'個人エントリー'!D32,IF('個人エントリー'!C32="",0,'個人エントリー'!C32&amp;"　"&amp;'個人エントリー'!D32))))</f>
        <v>0</v>
      </c>
      <c r="D34" s="7" t="str">
        <f>'個人エントリー'!E32&amp;" "&amp;'個人エントリー'!F32</f>
        <v> </v>
      </c>
      <c r="E34" s="6">
        <f>IF('個人エントリー'!G32="","",DATEDIF('個人エントリー'!G32,"2022/07/03","y"))</f>
      </c>
      <c r="F34" s="74"/>
      <c r="G34" s="75">
        <f t="shared" si="0"/>
      </c>
      <c r="H34">
        <f t="shared" si="1"/>
      </c>
    </row>
    <row r="35" spans="1:8" ht="16.5" customHeight="1">
      <c r="A35" s="7">
        <f t="shared" si="2"/>
      </c>
      <c r="B35" s="7">
        <f>'個人エントリー'!B33</f>
        <v>0</v>
      </c>
      <c r="C35" s="7">
        <f>IF((LEN('個人エントリー'!C33)+LEN('個人エントリー'!D33))&gt;4,'個人エントリー'!C33&amp;'個人エントリー'!D33,IF((LEN('個人エントリー'!C33)+LEN('個人エントリー'!D33))=3,'個人エントリー'!C33&amp;"　　"&amp;'個人エントリー'!D33,IF((LEN('個人エントリー'!C33)+LEN('個人エントリー'!D33))=2,'個人エントリー'!C33&amp;"　　　"&amp;'個人エントリー'!D33,IF('個人エントリー'!C33="",0,'個人エントリー'!C33&amp;"　"&amp;'個人エントリー'!D33))))</f>
        <v>0</v>
      </c>
      <c r="D35" s="7" t="str">
        <f>'個人エントリー'!E33&amp;" "&amp;'個人エントリー'!F33</f>
        <v> </v>
      </c>
      <c r="E35" s="6">
        <f>IF('個人エントリー'!G33="","",DATEDIF('個人エントリー'!G33,"2022/07/03","y"))</f>
      </c>
      <c r="F35" s="74"/>
      <c r="G35" s="75">
        <f t="shared" si="0"/>
      </c>
      <c r="H35">
        <f t="shared" si="1"/>
      </c>
    </row>
    <row r="36" spans="1:8" ht="16.5" customHeight="1">
      <c r="A36" s="7">
        <f t="shared" si="2"/>
      </c>
      <c r="B36" s="7">
        <f>'個人エントリー'!B34</f>
        <v>0</v>
      </c>
      <c r="C36" s="7">
        <f>IF((LEN('個人エントリー'!C34)+LEN('個人エントリー'!D34))&gt;4,'個人エントリー'!C34&amp;'個人エントリー'!D34,IF((LEN('個人エントリー'!C34)+LEN('個人エントリー'!D34))=3,'個人エントリー'!C34&amp;"　　"&amp;'個人エントリー'!D34,IF((LEN('個人エントリー'!C34)+LEN('個人エントリー'!D34))=2,'個人エントリー'!C34&amp;"　　　"&amp;'個人エントリー'!D34,IF('個人エントリー'!C34="",0,'個人エントリー'!C34&amp;"　"&amp;'個人エントリー'!D34))))</f>
        <v>0</v>
      </c>
      <c r="D36" s="7" t="str">
        <f>'個人エントリー'!E34&amp;" "&amp;'個人エントリー'!F34</f>
        <v> </v>
      </c>
      <c r="E36" s="6">
        <f>IF('個人エントリー'!G34="","",DATEDIF('個人エントリー'!G34,"2022/07/03","y"))</f>
      </c>
      <c r="F36" s="74"/>
      <c r="G36" s="75">
        <f t="shared" si="0"/>
      </c>
      <c r="H36">
        <f t="shared" si="1"/>
      </c>
    </row>
    <row r="37" spans="1:8" ht="16.5" customHeight="1">
      <c r="A37" s="7">
        <f t="shared" si="2"/>
      </c>
      <c r="B37" s="7">
        <f>'個人エントリー'!B35</f>
        <v>0</v>
      </c>
      <c r="C37" s="7">
        <f>IF((LEN('個人エントリー'!C35)+LEN('個人エントリー'!D35))&gt;4,'個人エントリー'!C35&amp;'個人エントリー'!D35,IF((LEN('個人エントリー'!C35)+LEN('個人エントリー'!D35))=3,'個人エントリー'!C35&amp;"　　"&amp;'個人エントリー'!D35,IF((LEN('個人エントリー'!C35)+LEN('個人エントリー'!D35))=2,'個人エントリー'!C35&amp;"　　　"&amp;'個人エントリー'!D35,IF('個人エントリー'!C35="",0,'個人エントリー'!C35&amp;"　"&amp;'個人エントリー'!D35))))</f>
        <v>0</v>
      </c>
      <c r="D37" s="7" t="str">
        <f>'個人エントリー'!E35&amp;" "&amp;'個人エントリー'!F35</f>
        <v> </v>
      </c>
      <c r="E37" s="6">
        <f>IF('個人エントリー'!G35="","",DATEDIF('個人エントリー'!G35,"2022/07/03","y"))</f>
      </c>
      <c r="F37" s="74"/>
      <c r="G37" s="75">
        <f t="shared" si="0"/>
      </c>
      <c r="H37">
        <f t="shared" si="1"/>
      </c>
    </row>
    <row r="38" spans="1:8" ht="16.5" customHeight="1">
      <c r="A38" s="7">
        <f t="shared" si="2"/>
      </c>
      <c r="B38" s="7">
        <f>'個人エントリー'!B36</f>
        <v>0</v>
      </c>
      <c r="C38" s="7">
        <f>IF((LEN('個人エントリー'!C36)+LEN('個人エントリー'!D36))&gt;4,'個人エントリー'!C36&amp;'個人エントリー'!D36,IF((LEN('個人エントリー'!C36)+LEN('個人エントリー'!D36))=3,'個人エントリー'!C36&amp;"　　"&amp;'個人エントリー'!D36,IF((LEN('個人エントリー'!C36)+LEN('個人エントリー'!D36))=2,'個人エントリー'!C36&amp;"　　　"&amp;'個人エントリー'!D36,IF('個人エントリー'!C36="",0,'個人エントリー'!C36&amp;"　"&amp;'個人エントリー'!D36))))</f>
        <v>0</v>
      </c>
      <c r="D38" s="7" t="str">
        <f>'個人エントリー'!E36&amp;" "&amp;'個人エントリー'!F36</f>
        <v> </v>
      </c>
      <c r="E38" s="6">
        <f>IF('個人エントリー'!G36="","",DATEDIF('個人エントリー'!G36,"2022/07/03","y"))</f>
      </c>
      <c r="F38" s="74"/>
      <c r="G38" s="75">
        <f t="shared" si="0"/>
      </c>
      <c r="H38">
        <f t="shared" si="1"/>
      </c>
    </row>
    <row r="39" spans="1:8" ht="16.5" customHeight="1">
      <c r="A39" s="7">
        <f t="shared" si="2"/>
      </c>
      <c r="B39" s="7">
        <f>'個人エントリー'!B37</f>
        <v>0</v>
      </c>
      <c r="C39" s="7">
        <f>IF((LEN('個人エントリー'!C37)+LEN('個人エントリー'!D37))&gt;4,'個人エントリー'!C37&amp;'個人エントリー'!D37,IF((LEN('個人エントリー'!C37)+LEN('個人エントリー'!D37))=3,'個人エントリー'!C37&amp;"　　"&amp;'個人エントリー'!D37,IF((LEN('個人エントリー'!C37)+LEN('個人エントリー'!D37))=2,'個人エントリー'!C37&amp;"　　　"&amp;'個人エントリー'!D37,IF('個人エントリー'!C37="",0,'個人エントリー'!C37&amp;"　"&amp;'個人エントリー'!D37))))</f>
        <v>0</v>
      </c>
      <c r="D39" s="7" t="str">
        <f>'個人エントリー'!E37&amp;" "&amp;'個人エントリー'!F37</f>
        <v> </v>
      </c>
      <c r="E39" s="6">
        <f>IF('個人エントリー'!G37="","",DATEDIF('個人エントリー'!G37,"2022/07/03","y"))</f>
      </c>
      <c r="F39" s="74"/>
      <c r="G39" s="75">
        <f t="shared" si="0"/>
      </c>
      <c r="H39">
        <f t="shared" si="1"/>
      </c>
    </row>
    <row r="40" spans="1:8" ht="16.5" customHeight="1">
      <c r="A40" s="7">
        <f t="shared" si="2"/>
      </c>
      <c r="B40" s="7">
        <f>'個人エントリー'!B38</f>
        <v>0</v>
      </c>
      <c r="C40" s="7">
        <f>IF((LEN('個人エントリー'!C38)+LEN('個人エントリー'!D38))&gt;4,'個人エントリー'!C38&amp;'個人エントリー'!D38,IF((LEN('個人エントリー'!C38)+LEN('個人エントリー'!D38))=3,'個人エントリー'!C38&amp;"　　"&amp;'個人エントリー'!D38,IF((LEN('個人エントリー'!C38)+LEN('個人エントリー'!D38))=2,'個人エントリー'!C38&amp;"　　　"&amp;'個人エントリー'!D38,IF('個人エントリー'!C38="",0,'個人エントリー'!C38&amp;"　"&amp;'個人エントリー'!D38))))</f>
        <v>0</v>
      </c>
      <c r="D40" s="7" t="str">
        <f>'個人エントリー'!E38&amp;" "&amp;'個人エントリー'!F38</f>
        <v> </v>
      </c>
      <c r="E40" s="6">
        <f>IF('個人エントリー'!G38="","",DATEDIF('個人エントリー'!G38,"2022/07/03","y"))</f>
      </c>
      <c r="F40" s="74"/>
      <c r="G40" s="75">
        <f t="shared" si="0"/>
      </c>
      <c r="H40">
        <f t="shared" si="1"/>
      </c>
    </row>
    <row r="41" spans="1:8" ht="16.5" customHeight="1">
      <c r="A41" s="7">
        <f t="shared" si="2"/>
      </c>
      <c r="B41" s="7">
        <f>'個人エントリー'!B39</f>
        <v>0</v>
      </c>
      <c r="C41" s="7">
        <f>IF((LEN('個人エントリー'!C39)+LEN('個人エントリー'!D39))&gt;4,'個人エントリー'!C39&amp;'個人エントリー'!D39,IF((LEN('個人エントリー'!C39)+LEN('個人エントリー'!D39))=3,'個人エントリー'!C39&amp;"　　"&amp;'個人エントリー'!D39,IF((LEN('個人エントリー'!C39)+LEN('個人エントリー'!D39))=2,'個人エントリー'!C39&amp;"　　　"&amp;'個人エントリー'!D39,IF('個人エントリー'!C39="",0,'個人エントリー'!C39&amp;"　"&amp;'個人エントリー'!D39))))</f>
        <v>0</v>
      </c>
      <c r="D41" s="7" t="str">
        <f>'個人エントリー'!E39&amp;" "&amp;'個人エントリー'!F39</f>
        <v> </v>
      </c>
      <c r="E41" s="6">
        <f>IF('個人エントリー'!G39="","",DATEDIF('個人エントリー'!G39,"2022/07/03","y"))</f>
      </c>
      <c r="F41" s="74"/>
      <c r="G41" s="75">
        <f t="shared" si="0"/>
      </c>
      <c r="H41">
        <f t="shared" si="1"/>
      </c>
    </row>
    <row r="42" spans="1:8" ht="16.5" customHeight="1">
      <c r="A42" s="7">
        <f t="shared" si="2"/>
      </c>
      <c r="B42" s="7">
        <f>'個人エントリー'!B40</f>
        <v>0</v>
      </c>
      <c r="C42" s="7">
        <f>IF((LEN('個人エントリー'!C40)+LEN('個人エントリー'!D40))&gt;4,'個人エントリー'!C40&amp;'個人エントリー'!D40,IF((LEN('個人エントリー'!C40)+LEN('個人エントリー'!D40))=3,'個人エントリー'!C40&amp;"　　"&amp;'個人エントリー'!D40,IF((LEN('個人エントリー'!C40)+LEN('個人エントリー'!D40))=2,'個人エントリー'!C40&amp;"　　　"&amp;'個人エントリー'!D40,IF('個人エントリー'!C40="",0,'個人エントリー'!C40&amp;"　"&amp;'個人エントリー'!D40))))</f>
        <v>0</v>
      </c>
      <c r="D42" s="7" t="str">
        <f>'個人エントリー'!E40&amp;" "&amp;'個人エントリー'!F40</f>
        <v> </v>
      </c>
      <c r="E42" s="6">
        <f>IF('個人エントリー'!G40="","",DATEDIF('個人エントリー'!G40,"2022/07/03","y"))</f>
      </c>
      <c r="F42" s="74"/>
      <c r="G42" s="75">
        <f t="shared" si="0"/>
      </c>
      <c r="H42">
        <f t="shared" si="1"/>
      </c>
    </row>
    <row r="43" spans="1:8" ht="16.5" customHeight="1">
      <c r="A43" s="7">
        <f t="shared" si="2"/>
      </c>
      <c r="B43" s="7">
        <f>'個人エントリー'!B41</f>
        <v>0</v>
      </c>
      <c r="C43" s="7">
        <f>IF((LEN('個人エントリー'!C41)+LEN('個人エントリー'!D41))&gt;4,'個人エントリー'!C41&amp;'個人エントリー'!D41,IF((LEN('個人エントリー'!C41)+LEN('個人エントリー'!D41))=3,'個人エントリー'!C41&amp;"　　"&amp;'個人エントリー'!D41,IF((LEN('個人エントリー'!C41)+LEN('個人エントリー'!D41))=2,'個人エントリー'!C41&amp;"　　　"&amp;'個人エントリー'!D41,IF('個人エントリー'!C41="",0,'個人エントリー'!C41&amp;"　"&amp;'個人エントリー'!D41))))</f>
        <v>0</v>
      </c>
      <c r="D43" s="7" t="str">
        <f>'個人エントリー'!E41&amp;" "&amp;'個人エントリー'!F41</f>
        <v> </v>
      </c>
      <c r="E43" s="6">
        <f>IF('個人エントリー'!G41="","",DATEDIF('個人エントリー'!G41,"2022/07/03","y"))</f>
      </c>
      <c r="F43" s="74"/>
      <c r="G43" s="75">
        <f t="shared" si="0"/>
      </c>
      <c r="H43">
        <f t="shared" si="1"/>
      </c>
    </row>
    <row r="44" spans="1:8" ht="16.5" customHeight="1">
      <c r="A44" s="7">
        <f t="shared" si="2"/>
      </c>
      <c r="B44" s="7">
        <f>'個人エントリー'!B42</f>
        <v>0</v>
      </c>
      <c r="C44" s="7">
        <f>IF((LEN('個人エントリー'!C42)+LEN('個人エントリー'!D42))&gt;4,'個人エントリー'!C42&amp;'個人エントリー'!D42,IF((LEN('個人エントリー'!C42)+LEN('個人エントリー'!D42))=3,'個人エントリー'!C42&amp;"　　"&amp;'個人エントリー'!D42,IF((LEN('個人エントリー'!C42)+LEN('個人エントリー'!D42))=2,'個人エントリー'!C42&amp;"　　　"&amp;'個人エントリー'!D42,IF('個人エントリー'!C42="",0,'個人エントリー'!C42&amp;"　"&amp;'個人エントリー'!D42))))</f>
        <v>0</v>
      </c>
      <c r="D44" s="7" t="str">
        <f>'個人エントリー'!E42&amp;" "&amp;'個人エントリー'!F42</f>
        <v> </v>
      </c>
      <c r="E44" s="6">
        <f>IF('個人エントリー'!G42="","",DATEDIF('個人エントリー'!G42,"2022/07/03","y"))</f>
      </c>
      <c r="F44" s="74"/>
      <c r="G44" s="75">
        <f t="shared" si="0"/>
      </c>
      <c r="H44">
        <f t="shared" si="1"/>
      </c>
    </row>
    <row r="45" spans="1:8" ht="16.5" customHeight="1">
      <c r="A45" s="7">
        <f t="shared" si="2"/>
      </c>
      <c r="B45" s="7">
        <f>'個人エントリー'!B43</f>
        <v>0</v>
      </c>
      <c r="C45" s="7">
        <f>IF((LEN('個人エントリー'!C43)+LEN('個人エントリー'!D43))&gt;4,'個人エントリー'!C43&amp;'個人エントリー'!D43,IF((LEN('個人エントリー'!C43)+LEN('個人エントリー'!D43))=3,'個人エントリー'!C43&amp;"　　"&amp;'個人エントリー'!D43,IF((LEN('個人エントリー'!C43)+LEN('個人エントリー'!D43))=2,'個人エントリー'!C43&amp;"　　　"&amp;'個人エントリー'!D43,IF('個人エントリー'!C43="",0,'個人エントリー'!C43&amp;"　"&amp;'個人エントリー'!D43))))</f>
        <v>0</v>
      </c>
      <c r="D45" s="7" t="str">
        <f>'個人エントリー'!E43&amp;" "&amp;'個人エントリー'!F43</f>
        <v> </v>
      </c>
      <c r="E45" s="6">
        <f>IF('個人エントリー'!G43="","",DATEDIF('個人エントリー'!G43,"2022/07/03","y"))</f>
      </c>
      <c r="F45" s="74"/>
      <c r="G45" s="75">
        <f t="shared" si="0"/>
      </c>
      <c r="H45">
        <f t="shared" si="1"/>
      </c>
    </row>
    <row r="46" spans="1:8" ht="16.5" customHeight="1">
      <c r="A46" s="7">
        <f t="shared" si="2"/>
      </c>
      <c r="B46" s="7">
        <f>'個人エントリー'!B44</f>
        <v>0</v>
      </c>
      <c r="C46" s="7">
        <f>IF((LEN('個人エントリー'!C44)+LEN('個人エントリー'!D44))&gt;4,'個人エントリー'!C44&amp;'個人エントリー'!D44,IF((LEN('個人エントリー'!C44)+LEN('個人エントリー'!D44))=3,'個人エントリー'!C44&amp;"　　"&amp;'個人エントリー'!D44,IF((LEN('個人エントリー'!C44)+LEN('個人エントリー'!D44))=2,'個人エントリー'!C44&amp;"　　　"&amp;'個人エントリー'!D44,IF('個人エントリー'!C44="",0,'個人エントリー'!C44&amp;"　"&amp;'個人エントリー'!D44))))</f>
        <v>0</v>
      </c>
      <c r="D46" s="7" t="str">
        <f>'個人エントリー'!E44&amp;" "&amp;'個人エントリー'!F44</f>
        <v> </v>
      </c>
      <c r="E46" s="6">
        <f>IF('個人エントリー'!G44="","",DATEDIF('個人エントリー'!G44,"2022/07/03","y"))</f>
      </c>
      <c r="F46" s="74"/>
      <c r="G46" s="75">
        <f t="shared" si="0"/>
      </c>
      <c r="H46">
        <f t="shared" si="1"/>
      </c>
    </row>
    <row r="47" spans="1:8" ht="16.5" customHeight="1">
      <c r="A47" s="7">
        <f t="shared" si="2"/>
      </c>
      <c r="B47" s="7">
        <f>'個人エントリー'!B45</f>
        <v>0</v>
      </c>
      <c r="C47" s="7">
        <f>IF((LEN('個人エントリー'!C45)+LEN('個人エントリー'!D45))&gt;4,'個人エントリー'!C45&amp;'個人エントリー'!D45,IF((LEN('個人エントリー'!C45)+LEN('個人エントリー'!D45))=3,'個人エントリー'!C45&amp;"　　"&amp;'個人エントリー'!D45,IF((LEN('個人エントリー'!C45)+LEN('個人エントリー'!D45))=2,'個人エントリー'!C45&amp;"　　　"&amp;'個人エントリー'!D45,IF('個人エントリー'!C45="",0,'個人エントリー'!C45&amp;"　"&amp;'個人エントリー'!D45))))</f>
        <v>0</v>
      </c>
      <c r="D47" s="7" t="str">
        <f>'個人エントリー'!E45&amp;" "&amp;'個人エントリー'!F45</f>
        <v> </v>
      </c>
      <c r="E47" s="6">
        <f>IF('個人エントリー'!G45="","",DATEDIF('個人エントリー'!G45,"2022/07/03","y"))</f>
      </c>
      <c r="F47" s="74"/>
      <c r="G47" s="75">
        <f t="shared" si="0"/>
      </c>
      <c r="H47">
        <f t="shared" si="1"/>
      </c>
    </row>
    <row r="48" spans="1:8" ht="16.5" customHeight="1">
      <c r="A48" s="7">
        <f t="shared" si="2"/>
      </c>
      <c r="B48" s="7">
        <f>'個人エントリー'!B46</f>
        <v>0</v>
      </c>
      <c r="C48" s="7">
        <f>IF((LEN('個人エントリー'!C46)+LEN('個人エントリー'!D46))&gt;4,'個人エントリー'!C46&amp;'個人エントリー'!D46,IF((LEN('個人エントリー'!C46)+LEN('個人エントリー'!D46))=3,'個人エントリー'!C46&amp;"　　"&amp;'個人エントリー'!D46,IF((LEN('個人エントリー'!C46)+LEN('個人エントリー'!D46))=2,'個人エントリー'!C46&amp;"　　　"&amp;'個人エントリー'!D46,IF('個人エントリー'!C46="",0,'個人エントリー'!C46&amp;"　"&amp;'個人エントリー'!D46))))</f>
        <v>0</v>
      </c>
      <c r="D48" s="7" t="str">
        <f>'個人エントリー'!E46&amp;" "&amp;'個人エントリー'!F46</f>
        <v> </v>
      </c>
      <c r="E48" s="6">
        <f>IF('個人エントリー'!G46="","",DATEDIF('個人エントリー'!G46,"2022/07/03","y"))</f>
      </c>
      <c r="F48" s="74"/>
      <c r="G48" s="75">
        <f t="shared" si="0"/>
      </c>
      <c r="H48">
        <f t="shared" si="1"/>
      </c>
    </row>
    <row r="49" spans="1:8" ht="16.5" customHeight="1">
      <c r="A49" s="7">
        <f t="shared" si="2"/>
      </c>
      <c r="B49" s="7">
        <f>'個人エントリー'!B47</f>
        <v>0</v>
      </c>
      <c r="C49" s="7">
        <f>IF((LEN('個人エントリー'!C47)+LEN('個人エントリー'!D47))&gt;4,'個人エントリー'!C47&amp;'個人エントリー'!D47,IF((LEN('個人エントリー'!C47)+LEN('個人エントリー'!D47))=3,'個人エントリー'!C47&amp;"　　"&amp;'個人エントリー'!D47,IF((LEN('個人エントリー'!C47)+LEN('個人エントリー'!D47))=2,'個人エントリー'!C47&amp;"　　　"&amp;'個人エントリー'!D47,IF('個人エントリー'!C47="",0,'個人エントリー'!C47&amp;"　"&amp;'個人エントリー'!D47))))</f>
        <v>0</v>
      </c>
      <c r="D49" s="7" t="str">
        <f>'個人エントリー'!E47&amp;" "&amp;'個人エントリー'!F47</f>
        <v> </v>
      </c>
      <c r="E49" s="6">
        <f>IF('個人エントリー'!G47="","",DATEDIF('個人エントリー'!G47,"2022/07/03","y"))</f>
      </c>
      <c r="F49" s="74"/>
      <c r="G49" s="75">
        <f t="shared" si="0"/>
      </c>
      <c r="H49">
        <f t="shared" si="1"/>
      </c>
    </row>
    <row r="50" spans="1:8" ht="16.5" customHeight="1">
      <c r="A50" s="7">
        <f t="shared" si="2"/>
      </c>
      <c r="B50" s="7">
        <f>'個人エントリー'!B48</f>
        <v>0</v>
      </c>
      <c r="C50" s="7">
        <f>IF((LEN('個人エントリー'!C48)+LEN('個人エントリー'!D48))&gt;4,'個人エントリー'!C48&amp;'個人エントリー'!D48,IF((LEN('個人エントリー'!C48)+LEN('個人エントリー'!D48))=3,'個人エントリー'!C48&amp;"　　"&amp;'個人エントリー'!D48,IF((LEN('個人エントリー'!C48)+LEN('個人エントリー'!D48))=2,'個人エントリー'!C48&amp;"　　　"&amp;'個人エントリー'!D48,IF('個人エントリー'!C48="",0,'個人エントリー'!C48&amp;"　"&amp;'個人エントリー'!D48))))</f>
        <v>0</v>
      </c>
      <c r="D50" s="7" t="str">
        <f>'個人エントリー'!E48&amp;" "&amp;'個人エントリー'!F48</f>
        <v> </v>
      </c>
      <c r="E50" s="6">
        <f>IF('個人エントリー'!G48="","",DATEDIF('個人エントリー'!G48,"2022/07/03","y"))</f>
      </c>
      <c r="F50" s="74"/>
      <c r="G50" s="75">
        <f t="shared" si="0"/>
      </c>
      <c r="H50">
        <f t="shared" si="1"/>
      </c>
    </row>
    <row r="51" spans="1:8" ht="16.5" customHeight="1">
      <c r="A51" s="7">
        <f t="shared" si="2"/>
      </c>
      <c r="B51" s="7">
        <f>'個人エントリー'!B49</f>
        <v>0</v>
      </c>
      <c r="C51" s="7">
        <f>IF((LEN('個人エントリー'!C49)+LEN('個人エントリー'!D49))&gt;4,'個人エントリー'!C49&amp;'個人エントリー'!D49,IF((LEN('個人エントリー'!C49)+LEN('個人エントリー'!D49))=3,'個人エントリー'!C49&amp;"　　"&amp;'個人エントリー'!D49,IF((LEN('個人エントリー'!C49)+LEN('個人エントリー'!D49))=2,'個人エントリー'!C49&amp;"　　　"&amp;'個人エントリー'!D49,IF('個人エントリー'!C49="",0,'個人エントリー'!C49&amp;"　"&amp;'個人エントリー'!D49))))</f>
        <v>0</v>
      </c>
      <c r="D51" s="7" t="str">
        <f>'個人エントリー'!E49&amp;" "&amp;'個人エントリー'!F49</f>
        <v> </v>
      </c>
      <c r="E51" s="6">
        <f>IF('個人エントリー'!G49="","",DATEDIF('個人エントリー'!G49,"2022/07/03","y"))</f>
      </c>
      <c r="F51" s="74"/>
      <c r="G51" s="75">
        <f t="shared" si="0"/>
      </c>
      <c r="H51">
        <f t="shared" si="1"/>
      </c>
    </row>
    <row r="52" spans="1:8" ht="16.5" customHeight="1">
      <c r="A52" s="7">
        <f t="shared" si="2"/>
      </c>
      <c r="B52" s="7">
        <f>'個人エントリー'!B50</f>
        <v>0</v>
      </c>
      <c r="C52" s="7">
        <f>IF((LEN('個人エントリー'!C50)+LEN('個人エントリー'!D50))&gt;4,'個人エントリー'!C50&amp;'個人エントリー'!D50,IF((LEN('個人エントリー'!C50)+LEN('個人エントリー'!D50))=3,'個人エントリー'!C50&amp;"　　"&amp;'個人エントリー'!D50,IF((LEN('個人エントリー'!C50)+LEN('個人エントリー'!D50))=2,'個人エントリー'!C50&amp;"　　　"&amp;'個人エントリー'!D50,IF('個人エントリー'!C50="",0,'個人エントリー'!C50&amp;"　"&amp;'個人エントリー'!D50))))</f>
        <v>0</v>
      </c>
      <c r="D52" s="7" t="str">
        <f>'個人エントリー'!E50&amp;" "&amp;'個人エントリー'!F50</f>
        <v> </v>
      </c>
      <c r="E52" s="6">
        <f>IF('個人エントリー'!G50="","",DATEDIF('個人エントリー'!G50,"2022/07/03","y"))</f>
      </c>
      <c r="F52" s="74"/>
      <c r="G52" s="75">
        <f t="shared" si="0"/>
      </c>
      <c r="H52">
        <f t="shared" si="1"/>
      </c>
    </row>
    <row r="53" spans="1:8" ht="16.5" customHeight="1">
      <c r="A53" s="7">
        <f t="shared" si="2"/>
      </c>
      <c r="B53" s="7">
        <f>'個人エントリー'!B51</f>
        <v>0</v>
      </c>
      <c r="C53" s="7">
        <f>IF((LEN('個人エントリー'!C51)+LEN('個人エントリー'!D51))&gt;4,'個人エントリー'!C51&amp;'個人エントリー'!D51,IF((LEN('個人エントリー'!C51)+LEN('個人エントリー'!D51))=3,'個人エントリー'!C51&amp;"　　"&amp;'個人エントリー'!D51,IF((LEN('個人エントリー'!C51)+LEN('個人エントリー'!D51))=2,'個人エントリー'!C51&amp;"　　　"&amp;'個人エントリー'!D51,IF('個人エントリー'!C51="",0,'個人エントリー'!C51&amp;"　"&amp;'個人エントリー'!D51))))</f>
        <v>0</v>
      </c>
      <c r="D53" s="7" t="str">
        <f>'個人エントリー'!E51&amp;" "&amp;'個人エントリー'!F51</f>
        <v> </v>
      </c>
      <c r="E53" s="6">
        <f>IF('個人エントリー'!G51="","",DATEDIF('個人エントリー'!G51,"2022/07/03","y"))</f>
      </c>
      <c r="F53" s="74"/>
      <c r="G53" s="75">
        <f t="shared" si="0"/>
      </c>
      <c r="H53">
        <f t="shared" si="1"/>
      </c>
    </row>
  </sheetData>
  <sheetProtection password="C4BA" sheet="1"/>
  <mergeCells count="1">
    <mergeCell ref="H1:I1"/>
  </mergeCells>
  <dataValidations count="2">
    <dataValidation allowBlank="1" showInputMessage="1" showErrorMessage="1" prompt="入力不要" sqref="A4:B53 C4:E4 G4 E5:E53"/>
    <dataValidation type="list" allowBlank="1" showInputMessage="1" showErrorMessage="1" prompt="泳力検定の受験を希望する場合受験をするを選択してください。" sqref="F4:F53">
      <formula1>"受験する"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6" sqref="B6:E6"/>
    </sheetView>
  </sheetViews>
  <sheetFormatPr defaultColWidth="9.00390625" defaultRowHeight="22.5" customHeight="1"/>
  <cols>
    <col min="1" max="1" width="4.00390625" style="40" customWidth="1"/>
    <col min="2" max="2" width="28.75390625" style="40" customWidth="1"/>
    <col min="3" max="3" width="6.375" style="40" customWidth="1"/>
    <col min="4" max="4" width="4.00390625" style="40" customWidth="1"/>
    <col min="5" max="5" width="28.75390625" style="40" customWidth="1"/>
    <col min="6" max="6" width="6.25390625" style="40" customWidth="1"/>
    <col min="7" max="16384" width="9.00390625" style="40" customWidth="1"/>
  </cols>
  <sheetData>
    <row r="1" spans="1:8" ht="22.5" customHeight="1">
      <c r="A1" s="38"/>
      <c r="B1" s="38"/>
      <c r="C1" s="38"/>
      <c r="D1" s="38"/>
      <c r="E1" s="104" t="s">
        <v>148</v>
      </c>
      <c r="F1" s="104"/>
      <c r="G1" s="39"/>
      <c r="H1" s="39"/>
    </row>
    <row r="2" ht="22.5" customHeight="1">
      <c r="A2" s="41" t="s">
        <v>136</v>
      </c>
    </row>
    <row r="4" spans="1:8" ht="22.5" customHeight="1">
      <c r="A4" s="105" t="s">
        <v>137</v>
      </c>
      <c r="B4" s="105"/>
      <c r="C4" s="105"/>
      <c r="D4" s="105"/>
      <c r="E4" s="105"/>
      <c r="F4" s="105"/>
      <c r="G4" s="42"/>
      <c r="H4" s="42"/>
    </row>
    <row r="6" spans="2:8" ht="22.5" customHeight="1">
      <c r="B6" s="58" t="str">
        <f>'申込金一覧表'!B3</f>
        <v>第９回　徳島県チャレンジスイムミート　兼　ニチレイチャレンジ泳力検定会</v>
      </c>
      <c r="C6" s="59"/>
      <c r="D6" s="59"/>
      <c r="E6" s="59"/>
      <c r="F6" s="42"/>
      <c r="G6" s="42"/>
      <c r="H6" s="42"/>
    </row>
    <row r="7" spans="2:8" ht="22.5" customHeight="1">
      <c r="B7" s="44" t="s">
        <v>138</v>
      </c>
      <c r="C7" s="42"/>
      <c r="D7" s="42"/>
      <c r="E7" s="42"/>
      <c r="F7" s="42"/>
      <c r="G7" s="41"/>
      <c r="H7" s="41"/>
    </row>
    <row r="8" spans="2:8" ht="22.5" customHeight="1">
      <c r="B8" s="44" t="s">
        <v>139</v>
      </c>
      <c r="C8" s="42"/>
      <c r="D8" s="42"/>
      <c r="E8" s="42"/>
      <c r="F8" s="42"/>
      <c r="G8" s="41"/>
      <c r="H8" s="41"/>
    </row>
    <row r="10" spans="1:8" s="45" customFormat="1" ht="22.5" customHeight="1">
      <c r="A10" s="106" t="s">
        <v>149</v>
      </c>
      <c r="B10" s="106"/>
      <c r="C10" s="106"/>
      <c r="D10" s="106"/>
      <c r="E10" s="106"/>
      <c r="F10" s="106"/>
      <c r="G10" s="43"/>
      <c r="H10" s="43"/>
    </row>
    <row r="11" s="45" customFormat="1" ht="22.5" customHeight="1"/>
    <row r="12" spans="1:8" s="45" customFormat="1" ht="22.5" customHeight="1">
      <c r="A12" s="106" t="s">
        <v>150</v>
      </c>
      <c r="B12" s="106"/>
      <c r="C12" s="106"/>
      <c r="D12" s="106"/>
      <c r="E12" s="106"/>
      <c r="F12" s="106"/>
      <c r="G12" s="43"/>
      <c r="H12" s="43"/>
    </row>
    <row r="13" s="45" customFormat="1" ht="22.5" customHeight="1"/>
    <row r="14" spans="1:8" s="45" customFormat="1" ht="22.5" customHeight="1">
      <c r="A14" s="106" t="s">
        <v>151</v>
      </c>
      <c r="B14" s="106"/>
      <c r="C14" s="106"/>
      <c r="D14" s="106"/>
      <c r="E14" s="106"/>
      <c r="F14" s="106"/>
      <c r="G14" s="43"/>
      <c r="H14" s="43"/>
    </row>
    <row r="15" s="45" customFormat="1" ht="22.5" customHeight="1"/>
    <row r="16" spans="1:8" s="45" customFormat="1" ht="22.5" customHeight="1">
      <c r="A16" s="106" t="s">
        <v>152</v>
      </c>
      <c r="B16" s="106"/>
      <c r="C16" s="106"/>
      <c r="D16" s="106"/>
      <c r="E16" s="106"/>
      <c r="F16" s="106"/>
      <c r="G16" s="43"/>
      <c r="H16" s="43"/>
    </row>
    <row r="17" s="45" customFormat="1" ht="22.5" customHeight="1"/>
    <row r="18" spans="1:8" ht="22.5" customHeight="1">
      <c r="A18" s="105" t="s">
        <v>140</v>
      </c>
      <c r="B18" s="105"/>
      <c r="C18" s="105"/>
      <c r="D18" s="105"/>
      <c r="E18" s="105"/>
      <c r="F18" s="105"/>
      <c r="G18" s="42"/>
      <c r="H18" s="42"/>
    </row>
    <row r="20" spans="2:8" ht="22.5" customHeight="1">
      <c r="B20" s="41" t="s">
        <v>141</v>
      </c>
      <c r="C20" s="41"/>
      <c r="D20" s="41"/>
      <c r="E20" s="41"/>
      <c r="F20" s="41"/>
      <c r="G20" s="41"/>
      <c r="H20" s="41"/>
    </row>
    <row r="21" spans="2:8" ht="22.5" customHeight="1">
      <c r="B21" s="41" t="s">
        <v>142</v>
      </c>
      <c r="C21" s="41"/>
      <c r="D21" s="41"/>
      <c r="E21" s="41"/>
      <c r="F21" s="41"/>
      <c r="G21" s="41"/>
      <c r="H21" s="41"/>
    </row>
    <row r="23" spans="1:6" ht="22.5" customHeight="1">
      <c r="A23" s="47" t="s">
        <v>143</v>
      </c>
      <c r="B23" s="48" t="s">
        <v>144</v>
      </c>
      <c r="C23" s="48" t="s">
        <v>145</v>
      </c>
      <c r="D23" s="48" t="s">
        <v>143</v>
      </c>
      <c r="E23" s="48" t="s">
        <v>146</v>
      </c>
      <c r="F23" s="48" t="s">
        <v>145</v>
      </c>
    </row>
    <row r="24" spans="1:6" ht="24.75" customHeight="1">
      <c r="A24" s="49">
        <v>1</v>
      </c>
      <c r="B24" s="46"/>
      <c r="C24" s="46"/>
      <c r="D24" s="50">
        <v>11</v>
      </c>
      <c r="E24" s="46"/>
      <c r="F24" s="46"/>
    </row>
    <row r="25" spans="1:6" ht="24.75" customHeight="1">
      <c r="A25" s="49">
        <v>2</v>
      </c>
      <c r="B25" s="46"/>
      <c r="C25" s="46"/>
      <c r="D25" s="50">
        <v>12</v>
      </c>
      <c r="E25" s="46"/>
      <c r="F25" s="46"/>
    </row>
    <row r="26" spans="1:6" ht="24.75" customHeight="1">
      <c r="A26" s="49">
        <v>3</v>
      </c>
      <c r="B26" s="46"/>
      <c r="C26" s="46"/>
      <c r="D26" s="50">
        <v>13</v>
      </c>
      <c r="E26" s="46"/>
      <c r="F26" s="46"/>
    </row>
    <row r="27" spans="1:6" ht="24.75" customHeight="1">
      <c r="A27" s="49">
        <v>4</v>
      </c>
      <c r="B27" s="46"/>
      <c r="C27" s="46"/>
      <c r="D27" s="50">
        <v>14</v>
      </c>
      <c r="E27" s="46"/>
      <c r="F27" s="46"/>
    </row>
    <row r="28" spans="1:6" ht="24.75" customHeight="1">
      <c r="A28" s="49">
        <v>5</v>
      </c>
      <c r="B28" s="46"/>
      <c r="C28" s="46"/>
      <c r="D28" s="50">
        <v>15</v>
      </c>
      <c r="E28" s="46"/>
      <c r="F28" s="46"/>
    </row>
    <row r="29" spans="1:6" ht="24.75" customHeight="1">
      <c r="A29" s="49">
        <v>6</v>
      </c>
      <c r="B29" s="46"/>
      <c r="C29" s="46"/>
      <c r="D29" s="50">
        <v>16</v>
      </c>
      <c r="E29" s="46"/>
      <c r="F29" s="46"/>
    </row>
    <row r="30" spans="1:6" ht="24.75" customHeight="1">
      <c r="A30" s="49">
        <v>7</v>
      </c>
      <c r="B30" s="46"/>
      <c r="C30" s="46"/>
      <c r="D30" s="50">
        <v>17</v>
      </c>
      <c r="E30" s="46"/>
      <c r="F30" s="46"/>
    </row>
    <row r="31" spans="1:6" ht="24.75" customHeight="1">
      <c r="A31" s="49">
        <v>8</v>
      </c>
      <c r="B31" s="46"/>
      <c r="C31" s="46"/>
      <c r="D31" s="50">
        <v>18</v>
      </c>
      <c r="E31" s="46"/>
      <c r="F31" s="46"/>
    </row>
    <row r="32" spans="1:6" ht="24.75" customHeight="1">
      <c r="A32" s="49">
        <v>9</v>
      </c>
      <c r="B32" s="46"/>
      <c r="C32" s="46"/>
      <c r="D32" s="50">
        <v>19</v>
      </c>
      <c r="E32" s="46"/>
      <c r="F32" s="46"/>
    </row>
    <row r="33" spans="1:6" ht="24.75" customHeight="1">
      <c r="A33" s="49">
        <v>10</v>
      </c>
      <c r="B33" s="46"/>
      <c r="C33" s="46"/>
      <c r="D33" s="50">
        <v>20</v>
      </c>
      <c r="E33" s="46"/>
      <c r="F33" s="46" t="s">
        <v>147</v>
      </c>
    </row>
  </sheetData>
  <sheetProtection password="CC3F" sheet="1" objects="1" scenarios="1"/>
  <mergeCells count="7">
    <mergeCell ref="E1:F1"/>
    <mergeCell ref="A4:F4"/>
    <mergeCell ref="A16:F16"/>
    <mergeCell ref="A18:F18"/>
    <mergeCell ref="A10:F10"/>
    <mergeCell ref="A12:F12"/>
    <mergeCell ref="A14:F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selection activeCell="B2" sqref="B2"/>
    </sheetView>
  </sheetViews>
  <sheetFormatPr defaultColWidth="9.00390625" defaultRowHeight="13.5"/>
  <cols>
    <col min="1" max="1" width="4.375" style="13" bestFit="1" customWidth="1"/>
    <col min="2" max="2" width="5.25390625" style="9" bestFit="1" customWidth="1"/>
    <col min="3" max="3" width="9.00390625" style="9" customWidth="1"/>
    <col min="4" max="4" width="10.25390625" style="13" bestFit="1" customWidth="1"/>
    <col min="5" max="5" width="12.25390625" style="12" bestFit="1" customWidth="1"/>
    <col min="6" max="6" width="5.875" style="12" bestFit="1" customWidth="1"/>
    <col min="7" max="7" width="9.00390625" style="9" customWidth="1"/>
    <col min="8" max="16384" width="9.00390625" style="12" customWidth="1"/>
  </cols>
  <sheetData>
    <row r="1" spans="1:7" s="9" customFormat="1" ht="12.75">
      <c r="A1" s="6" t="s">
        <v>49</v>
      </c>
      <c r="B1" s="8" t="s">
        <v>26</v>
      </c>
      <c r="C1" s="8" t="s">
        <v>28</v>
      </c>
      <c r="D1" s="6" t="s">
        <v>44</v>
      </c>
      <c r="E1" s="8" t="s">
        <v>40</v>
      </c>
      <c r="F1" s="8" t="s">
        <v>41</v>
      </c>
      <c r="G1" s="8" t="s">
        <v>43</v>
      </c>
    </row>
    <row r="2" spans="1:7" ht="12.75">
      <c r="A2" s="7">
        <f>IF(B2&gt;0,1,"")</f>
      </c>
      <c r="B2" s="8"/>
      <c r="C2" s="8"/>
      <c r="D2" s="7">
        <f>IF(C2&gt;0,'申込金一覧表'!$F$13,"")</f>
      </c>
      <c r="E2" s="10"/>
      <c r="F2" s="10"/>
      <c r="G2" s="11"/>
    </row>
    <row r="3" spans="1:7" ht="12.75">
      <c r="A3" s="7">
        <f>IF(B3&gt;0,A2+1,"")</f>
      </c>
      <c r="B3" s="8"/>
      <c r="C3" s="8"/>
      <c r="D3" s="7">
        <f>IF(C3&gt;0,'申込金一覧表'!$F$13,"")</f>
      </c>
      <c r="E3" s="10"/>
      <c r="F3" s="10"/>
      <c r="G3" s="11"/>
    </row>
    <row r="4" spans="1:7" ht="12.75">
      <c r="A4" s="7">
        <f aca="true" t="shared" si="0" ref="A4:A25">IF(B4&gt;0,A3+1,"")</f>
      </c>
      <c r="B4" s="8"/>
      <c r="C4" s="8"/>
      <c r="D4" s="7">
        <f>IF(C4&gt;0,'申込金一覧表'!$F$13,"")</f>
      </c>
      <c r="E4" s="10"/>
      <c r="F4" s="10"/>
      <c r="G4" s="11"/>
    </row>
    <row r="5" spans="1:7" ht="12.75">
      <c r="A5" s="7">
        <f t="shared" si="0"/>
      </c>
      <c r="B5" s="8"/>
      <c r="C5" s="8"/>
      <c r="D5" s="7">
        <f>IF(C5&gt;0,'申込金一覧表'!$F$13,"")</f>
      </c>
      <c r="E5" s="10"/>
      <c r="F5" s="10"/>
      <c r="G5" s="11"/>
    </row>
    <row r="6" spans="1:7" ht="12.75">
      <c r="A6" s="7">
        <f t="shared" si="0"/>
      </c>
      <c r="B6" s="8"/>
      <c r="C6" s="8"/>
      <c r="D6" s="7">
        <f>IF(C6&gt;0,'申込金一覧表'!$F$13,"")</f>
      </c>
      <c r="E6" s="10"/>
      <c r="F6" s="10"/>
      <c r="G6" s="11"/>
    </row>
    <row r="7" spans="1:7" ht="12.75">
      <c r="A7" s="7">
        <f t="shared" si="0"/>
      </c>
      <c r="B7" s="8"/>
      <c r="C7" s="8"/>
      <c r="D7" s="7">
        <f>IF(C7&gt;0,'申込金一覧表'!$F$13,"")</f>
      </c>
      <c r="E7" s="10"/>
      <c r="F7" s="10"/>
      <c r="G7" s="11"/>
    </row>
    <row r="8" spans="1:7" ht="12.75">
      <c r="A8" s="7">
        <f t="shared" si="0"/>
      </c>
      <c r="B8" s="8"/>
      <c r="C8" s="8"/>
      <c r="D8" s="7">
        <f>IF(C8&gt;0,'申込金一覧表'!$F$13,"")</f>
      </c>
      <c r="E8" s="10"/>
      <c r="F8" s="10"/>
      <c r="G8" s="11"/>
    </row>
    <row r="9" spans="1:7" ht="12.75">
      <c r="A9" s="7">
        <f t="shared" si="0"/>
      </c>
      <c r="B9" s="8"/>
      <c r="C9" s="8"/>
      <c r="D9" s="7">
        <f>IF(C9&gt;0,'申込金一覧表'!$F$13,"")</f>
      </c>
      <c r="E9" s="10"/>
      <c r="F9" s="10"/>
      <c r="G9" s="11"/>
    </row>
    <row r="10" spans="1:7" ht="12.75">
      <c r="A10" s="7">
        <f t="shared" si="0"/>
      </c>
      <c r="B10" s="8"/>
      <c r="C10" s="8"/>
      <c r="D10" s="7">
        <f>IF(C10&gt;0,'申込金一覧表'!$F$13,"")</f>
      </c>
      <c r="E10" s="10"/>
      <c r="F10" s="10"/>
      <c r="G10" s="11"/>
    </row>
    <row r="11" spans="1:7" ht="12.75">
      <c r="A11" s="7">
        <f t="shared" si="0"/>
      </c>
      <c r="B11" s="8"/>
      <c r="C11" s="8"/>
      <c r="D11" s="7">
        <f>IF(C11&gt;0,'申込金一覧表'!$F$13,"")</f>
      </c>
      <c r="E11" s="10"/>
      <c r="F11" s="10"/>
      <c r="G11" s="11"/>
    </row>
    <row r="12" spans="1:7" ht="12.75">
      <c r="A12" s="7">
        <f t="shared" si="0"/>
      </c>
      <c r="B12" s="8"/>
      <c r="C12" s="8"/>
      <c r="D12" s="7">
        <f>IF(C12&gt;0,'申込金一覧表'!$F$13,"")</f>
      </c>
      <c r="E12" s="10"/>
      <c r="F12" s="10"/>
      <c r="G12" s="11"/>
    </row>
    <row r="13" spans="1:7" ht="12.75">
      <c r="A13" s="7">
        <f t="shared" si="0"/>
      </c>
      <c r="B13" s="8"/>
      <c r="C13" s="8"/>
      <c r="D13" s="7">
        <f>IF(C13&gt;0,'申込金一覧表'!$F$13,"")</f>
      </c>
      <c r="E13" s="10"/>
      <c r="F13" s="10"/>
      <c r="G13" s="11"/>
    </row>
    <row r="14" spans="1:7" ht="12.75">
      <c r="A14" s="7">
        <f t="shared" si="0"/>
      </c>
      <c r="B14" s="8"/>
      <c r="C14" s="8"/>
      <c r="D14" s="7">
        <f>IF(C14&gt;0,'申込金一覧表'!$F$13,"")</f>
      </c>
      <c r="E14" s="10"/>
      <c r="F14" s="10"/>
      <c r="G14" s="11"/>
    </row>
    <row r="15" spans="1:7" ht="12.75">
      <c r="A15" s="7">
        <f t="shared" si="0"/>
      </c>
      <c r="B15" s="8"/>
      <c r="C15" s="8"/>
      <c r="D15" s="7">
        <f>IF(C15&gt;0,'申込金一覧表'!$F$13,"")</f>
      </c>
      <c r="E15" s="10"/>
      <c r="F15" s="10"/>
      <c r="G15" s="11"/>
    </row>
    <row r="16" spans="1:7" ht="12.75">
      <c r="A16" s="7">
        <f t="shared" si="0"/>
      </c>
      <c r="B16" s="8"/>
      <c r="C16" s="8"/>
      <c r="D16" s="7">
        <f>IF(C16&gt;0,'申込金一覧表'!$F$13,"")</f>
      </c>
      <c r="E16" s="10"/>
      <c r="F16" s="10"/>
      <c r="G16" s="11"/>
    </row>
    <row r="17" spans="1:7" ht="12.75">
      <c r="A17" s="7">
        <f t="shared" si="0"/>
      </c>
      <c r="B17" s="8"/>
      <c r="C17" s="8"/>
      <c r="D17" s="7">
        <f>IF(C17&gt;0,'申込金一覧表'!$F$13,"")</f>
      </c>
      <c r="E17" s="10"/>
      <c r="F17" s="10"/>
      <c r="G17" s="11"/>
    </row>
    <row r="18" spans="1:7" ht="12.75">
      <c r="A18" s="7">
        <f t="shared" si="0"/>
      </c>
      <c r="B18" s="8"/>
      <c r="C18" s="8"/>
      <c r="D18" s="7">
        <f>IF(C18&gt;0,'申込金一覧表'!$F$13,"")</f>
      </c>
      <c r="E18" s="10"/>
      <c r="F18" s="10"/>
      <c r="G18" s="11"/>
    </row>
    <row r="19" spans="1:7" ht="12.75">
      <c r="A19" s="7">
        <f t="shared" si="0"/>
      </c>
      <c r="B19" s="8"/>
      <c r="C19" s="8"/>
      <c r="D19" s="7">
        <f>IF(C19&gt;0,'申込金一覧表'!$F$13,"")</f>
      </c>
      <c r="E19" s="10"/>
      <c r="F19" s="10"/>
      <c r="G19" s="11"/>
    </row>
    <row r="20" spans="1:7" ht="12.75">
      <c r="A20" s="7">
        <f t="shared" si="0"/>
      </c>
      <c r="B20" s="8"/>
      <c r="C20" s="8"/>
      <c r="D20" s="7">
        <f>IF(C20&gt;0,'申込金一覧表'!$F$13,"")</f>
      </c>
      <c r="E20" s="10"/>
      <c r="F20" s="10"/>
      <c r="G20" s="11"/>
    </row>
    <row r="21" spans="1:7" ht="12.75">
      <c r="A21" s="7">
        <f t="shared" si="0"/>
      </c>
      <c r="B21" s="8"/>
      <c r="C21" s="8"/>
      <c r="D21" s="7">
        <f>IF(C21&gt;0,'申込金一覧表'!$F$13,"")</f>
      </c>
      <c r="E21" s="10"/>
      <c r="F21" s="10"/>
      <c r="G21" s="11"/>
    </row>
    <row r="22" spans="1:7" ht="12.75">
      <c r="A22" s="7">
        <f t="shared" si="0"/>
      </c>
      <c r="B22" s="8"/>
      <c r="C22" s="8"/>
      <c r="D22" s="7">
        <f>IF(C22&gt;0,'申込金一覧表'!$F$13,"")</f>
      </c>
      <c r="E22" s="10"/>
      <c r="F22" s="10"/>
      <c r="G22" s="11"/>
    </row>
    <row r="23" spans="1:7" ht="12.75">
      <c r="A23" s="7">
        <f t="shared" si="0"/>
      </c>
      <c r="B23" s="8"/>
      <c r="C23" s="8"/>
      <c r="D23" s="7">
        <f>IF(C23&gt;0,'申込金一覧表'!$F$13,"")</f>
      </c>
      <c r="E23" s="10"/>
      <c r="F23" s="10"/>
      <c r="G23" s="11"/>
    </row>
    <row r="24" spans="1:7" ht="12.75">
      <c r="A24" s="7">
        <f t="shared" si="0"/>
      </c>
      <c r="B24" s="8"/>
      <c r="C24" s="8"/>
      <c r="D24" s="7">
        <f>IF(C24&gt;0,'申込金一覧表'!$F$13,"")</f>
      </c>
      <c r="E24" s="10"/>
      <c r="F24" s="10"/>
      <c r="G24" s="11"/>
    </row>
    <row r="25" spans="1:7" ht="12.75">
      <c r="A25" s="7">
        <f t="shared" si="0"/>
      </c>
      <c r="B25" s="8"/>
      <c r="C25" s="8"/>
      <c r="D25" s="7">
        <f>IF(C25&gt;0,'申込金一覧表'!$F$13,"")</f>
      </c>
      <c r="E25" s="10"/>
      <c r="F25" s="10"/>
      <c r="G25" s="11"/>
    </row>
    <row r="26" spans="1:7" ht="12.75">
      <c r="A26" s="7">
        <f>IF(B26&gt;0,A25+1,"")</f>
      </c>
      <c r="B26" s="8"/>
      <c r="C26" s="8"/>
      <c r="D26" s="7">
        <f>IF(C26&gt;0,'申込金一覧表'!$F$13,"")</f>
      </c>
      <c r="E26" s="10"/>
      <c r="F26" s="10"/>
      <c r="G26" s="11"/>
    </row>
    <row r="27" spans="1:7" ht="12.75">
      <c r="A27" s="7">
        <f>IF(B27&gt;0,A26+1,"")</f>
      </c>
      <c r="B27" s="8"/>
      <c r="C27" s="8"/>
      <c r="D27" s="7">
        <f>IF(C27&gt;0,'申込金一覧表'!$F$13,"")</f>
      </c>
      <c r="E27" s="10"/>
      <c r="F27" s="10"/>
      <c r="G27" s="11"/>
    </row>
    <row r="28" spans="1:7" ht="12.75">
      <c r="A28" s="7">
        <f>IF(B28&gt;0,A27+1,"")</f>
      </c>
      <c r="B28" s="8"/>
      <c r="C28" s="8"/>
      <c r="D28" s="7">
        <f>IF(C28&gt;0,'申込金一覧表'!$F$13,"")</f>
      </c>
      <c r="E28" s="10"/>
      <c r="F28" s="10"/>
      <c r="G28" s="11"/>
    </row>
    <row r="29" spans="1:7" ht="12.75">
      <c r="A29" s="7">
        <f>IF(B29&gt;0,A28+1,"")</f>
      </c>
      <c r="B29" s="8"/>
      <c r="C29" s="8"/>
      <c r="D29" s="7">
        <f>IF(C29&gt;0,'申込金一覧表'!$F$13,"")</f>
      </c>
      <c r="E29" s="10"/>
      <c r="F29" s="10"/>
      <c r="G29" s="11"/>
    </row>
  </sheetData>
  <sheetProtection password="C4BA" sheet="1"/>
  <dataValidations count="6">
    <dataValidation allowBlank="1" showInputMessage="1" showErrorMessage="1" prompt="入力不要" sqref="A2:A29 D2:D29"/>
    <dataValidation type="list" showInputMessage="1" showErrorMessage="1" prompt="▼をクリックして&#10;性別を選択して下さい" sqref="B2:B29">
      <formula1>"男,女"</formula1>
    </dataValidation>
    <dataValidation type="list" allowBlank="1" showInputMessage="1" showErrorMessage="1" prompt="▼をクリックして&#10;種目を選択して下さい" sqref="E2:E29">
      <formula1>"リレー,メドレーリレー"</formula1>
    </dataValidation>
    <dataValidation type="list" allowBlank="1" showInputMessage="1" showErrorMessage="1" prompt="▼をクリックして&#10;距離を選択して下さい" sqref="F2:F29">
      <formula1>INDIRECT($E2)</formula1>
    </dataValidation>
    <dataValidation type="textLength" operator="equal" showInputMessage="1" showErrorMessage="1" prompt="○○○○．○○で入力&#10;［例］1分12秒34＝0112.34&#10;特に　．（ドット）と　，（カンマ）&#10;に注意" errorTitle="入力エラー" error="○○○○．○○で入力&#10;［例］1分12秒34＝0112.34&#10;特に　．（ドット）と　，（カンマ）&#10;に注意" imeMode="off" sqref="G2:G29">
      <formula1>7</formula1>
    </dataValidation>
    <dataValidation type="list" allowBlank="1" showInputMessage="1" showErrorMessage="1" prompt="▼をクリックして&#10;グループを選択して下さい" sqref="C2:C29">
      <formula1>"119,120,160,200,240,280,320"</formula1>
    </dataValidation>
  </dataValidation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showZeros="0" zoomScalePageLayoutView="0" workbookViewId="0" topLeftCell="A1">
      <selection activeCell="B2" sqref="B2"/>
    </sheetView>
  </sheetViews>
  <sheetFormatPr defaultColWidth="9.00390625" defaultRowHeight="13.5"/>
  <cols>
    <col min="1" max="1" width="4.375" style="13" bestFit="1" customWidth="1"/>
    <col min="2" max="2" width="5.25390625" style="9" bestFit="1" customWidth="1"/>
    <col min="3" max="4" width="9.00390625" style="12" customWidth="1"/>
    <col min="5" max="6" width="11.875" style="12" bestFit="1" customWidth="1"/>
    <col min="7" max="7" width="11.625" style="12" bestFit="1" customWidth="1"/>
    <col min="8" max="8" width="7.125" style="9" bestFit="1" customWidth="1"/>
    <col min="9" max="9" width="11.375" style="12" bestFit="1" customWidth="1"/>
    <col min="10" max="10" width="6.50390625" style="12" bestFit="1" customWidth="1"/>
    <col min="11" max="11" width="8.125" style="12" bestFit="1" customWidth="1"/>
    <col min="12" max="12" width="11.375" style="12" bestFit="1" customWidth="1"/>
    <col min="13" max="13" width="6.50390625" style="12" bestFit="1" customWidth="1"/>
    <col min="14" max="14" width="8.125" style="12" bestFit="1" customWidth="1"/>
    <col min="15" max="15" width="11.375" style="12" bestFit="1" customWidth="1"/>
    <col min="16" max="16" width="6.50390625" style="12" bestFit="1" customWidth="1"/>
    <col min="17" max="17" width="8.125" style="12" bestFit="1" customWidth="1"/>
    <col min="18" max="16384" width="9.00390625" style="12" customWidth="1"/>
  </cols>
  <sheetData>
    <row r="1" spans="1:17" s="9" customFormat="1" ht="12.75">
      <c r="A1" s="6" t="s">
        <v>46</v>
      </c>
      <c r="B1" s="8" t="s">
        <v>26</v>
      </c>
      <c r="C1" s="8" t="s">
        <v>35</v>
      </c>
      <c r="D1" s="8" t="s">
        <v>22</v>
      </c>
      <c r="E1" s="8" t="s">
        <v>47</v>
      </c>
      <c r="F1" s="8" t="s">
        <v>48</v>
      </c>
      <c r="G1" s="8" t="s">
        <v>27</v>
      </c>
      <c r="H1" s="8" t="s">
        <v>252</v>
      </c>
      <c r="I1" s="8" t="s">
        <v>29</v>
      </c>
      <c r="J1" s="8" t="s">
        <v>30</v>
      </c>
      <c r="K1" s="8" t="s">
        <v>31</v>
      </c>
      <c r="L1" s="8" t="s">
        <v>32</v>
      </c>
      <c r="M1" s="8" t="s">
        <v>33</v>
      </c>
      <c r="N1" s="8" t="s">
        <v>34</v>
      </c>
      <c r="O1" s="8" t="s">
        <v>254</v>
      </c>
      <c r="P1" s="8" t="s">
        <v>255</v>
      </c>
      <c r="Q1" s="8" t="s">
        <v>256</v>
      </c>
    </row>
    <row r="2" spans="1:17" ht="12.75">
      <c r="A2" s="7">
        <f>IF(B2&gt;0,1,"")</f>
      </c>
      <c r="B2" s="8"/>
      <c r="C2" s="10"/>
      <c r="D2" s="10"/>
      <c r="E2" s="10"/>
      <c r="F2" s="10"/>
      <c r="G2" s="15"/>
      <c r="H2" s="62"/>
      <c r="I2" s="10"/>
      <c r="J2" s="10"/>
      <c r="K2" s="16"/>
      <c r="L2" s="10"/>
      <c r="M2" s="10"/>
      <c r="N2" s="16"/>
      <c r="O2" s="10"/>
      <c r="P2" s="10"/>
      <c r="Q2" s="16"/>
    </row>
    <row r="3" spans="1:17" ht="12.75">
      <c r="A3" s="7">
        <f>IF(B3&gt;0,A2+1,"")</f>
      </c>
      <c r="B3" s="8"/>
      <c r="C3" s="10"/>
      <c r="D3" s="10"/>
      <c r="E3" s="10"/>
      <c r="F3" s="10"/>
      <c r="G3" s="15"/>
      <c r="H3" s="62"/>
      <c r="I3" s="10"/>
      <c r="J3" s="10"/>
      <c r="K3" s="16"/>
      <c r="L3" s="10"/>
      <c r="M3" s="10"/>
      <c r="N3" s="16"/>
      <c r="O3" s="10"/>
      <c r="P3" s="10"/>
      <c r="Q3" s="16"/>
    </row>
    <row r="4" spans="1:17" ht="12.75">
      <c r="A4" s="7">
        <f aca="true" t="shared" si="0" ref="A4:A51">IF(B4&gt;0,A3+1,"")</f>
      </c>
      <c r="B4" s="8"/>
      <c r="C4" s="10"/>
      <c r="D4" s="10"/>
      <c r="E4" s="10"/>
      <c r="F4" s="10"/>
      <c r="G4" s="15"/>
      <c r="H4" s="62"/>
      <c r="I4" s="10"/>
      <c r="J4" s="10"/>
      <c r="K4" s="16"/>
      <c r="L4" s="10"/>
      <c r="M4" s="10"/>
      <c r="N4" s="16"/>
      <c r="O4" s="10"/>
      <c r="P4" s="10"/>
      <c r="Q4" s="16"/>
    </row>
    <row r="5" spans="1:17" ht="12.75">
      <c r="A5" s="7">
        <f t="shared" si="0"/>
      </c>
      <c r="B5" s="8"/>
      <c r="C5" s="10"/>
      <c r="D5" s="10"/>
      <c r="E5" s="10"/>
      <c r="F5" s="10"/>
      <c r="G5" s="15"/>
      <c r="H5" s="62" t="s">
        <v>253</v>
      </c>
      <c r="I5" s="10"/>
      <c r="J5" s="10"/>
      <c r="K5" s="16"/>
      <c r="L5" s="10"/>
      <c r="M5" s="10"/>
      <c r="N5" s="16"/>
      <c r="O5" s="10"/>
      <c r="P5" s="10"/>
      <c r="Q5" s="16"/>
    </row>
    <row r="6" spans="1:17" ht="12.75">
      <c r="A6" s="7">
        <f t="shared" si="0"/>
      </c>
      <c r="B6" s="8"/>
      <c r="C6" s="10"/>
      <c r="D6" s="10"/>
      <c r="E6" s="10"/>
      <c r="F6" s="10"/>
      <c r="G6" s="15"/>
      <c r="H6" s="62" t="s">
        <v>253</v>
      </c>
      <c r="I6" s="10"/>
      <c r="J6" s="10"/>
      <c r="K6" s="16"/>
      <c r="L6" s="10"/>
      <c r="M6" s="10"/>
      <c r="N6" s="16"/>
      <c r="O6" s="10"/>
      <c r="P6" s="10"/>
      <c r="Q6" s="16"/>
    </row>
    <row r="7" spans="1:17" ht="12.75">
      <c r="A7" s="7">
        <f t="shared" si="0"/>
      </c>
      <c r="B7" s="8"/>
      <c r="C7" s="10"/>
      <c r="D7" s="10"/>
      <c r="E7" s="10"/>
      <c r="F7" s="10"/>
      <c r="G7" s="15"/>
      <c r="H7" s="62" t="s">
        <v>253</v>
      </c>
      <c r="I7" s="10"/>
      <c r="J7" s="10"/>
      <c r="K7" s="16"/>
      <c r="L7" s="10"/>
      <c r="M7" s="10"/>
      <c r="N7" s="16"/>
      <c r="O7" s="10"/>
      <c r="P7" s="10"/>
      <c r="Q7" s="16"/>
    </row>
    <row r="8" spans="1:17" ht="12.75">
      <c r="A8" s="7">
        <f t="shared" si="0"/>
      </c>
      <c r="B8" s="8"/>
      <c r="C8" s="10"/>
      <c r="D8" s="10"/>
      <c r="E8" s="10"/>
      <c r="F8" s="10"/>
      <c r="G8" s="15"/>
      <c r="H8" s="62" t="s">
        <v>253</v>
      </c>
      <c r="I8" s="10"/>
      <c r="J8" s="10"/>
      <c r="K8" s="16"/>
      <c r="L8" s="10"/>
      <c r="M8" s="10"/>
      <c r="N8" s="16"/>
      <c r="O8" s="10"/>
      <c r="P8" s="10"/>
      <c r="Q8" s="16"/>
    </row>
    <row r="9" spans="1:17" ht="12.75">
      <c r="A9" s="7">
        <f t="shared" si="0"/>
      </c>
      <c r="B9" s="8"/>
      <c r="C9" s="10"/>
      <c r="D9" s="10"/>
      <c r="E9" s="10"/>
      <c r="F9" s="10"/>
      <c r="G9" s="15"/>
      <c r="H9" s="62" t="s">
        <v>253</v>
      </c>
      <c r="I9" s="10"/>
      <c r="J9" s="10"/>
      <c r="K9" s="16"/>
      <c r="L9" s="10"/>
      <c r="M9" s="10"/>
      <c r="N9" s="16"/>
      <c r="O9" s="10"/>
      <c r="P9" s="10"/>
      <c r="Q9" s="16"/>
    </row>
    <row r="10" spans="1:17" ht="12.75">
      <c r="A10" s="7">
        <f t="shared" si="0"/>
      </c>
      <c r="B10" s="8"/>
      <c r="C10" s="10"/>
      <c r="D10" s="10"/>
      <c r="E10" s="10"/>
      <c r="F10" s="10"/>
      <c r="G10" s="15"/>
      <c r="H10" s="62" t="s">
        <v>253</v>
      </c>
      <c r="I10" s="10"/>
      <c r="J10" s="10"/>
      <c r="K10" s="16"/>
      <c r="L10" s="10"/>
      <c r="M10" s="10"/>
      <c r="N10" s="16"/>
      <c r="O10" s="10"/>
      <c r="P10" s="10"/>
      <c r="Q10" s="16"/>
    </row>
    <row r="11" spans="1:17" ht="12.75">
      <c r="A11" s="7">
        <f t="shared" si="0"/>
      </c>
      <c r="B11" s="8"/>
      <c r="C11" s="10"/>
      <c r="D11" s="10"/>
      <c r="E11" s="10"/>
      <c r="F11" s="10"/>
      <c r="G11" s="15"/>
      <c r="H11" s="62" t="s">
        <v>253</v>
      </c>
      <c r="I11" s="10"/>
      <c r="J11" s="10"/>
      <c r="K11" s="16"/>
      <c r="L11" s="10"/>
      <c r="M11" s="10"/>
      <c r="N11" s="16"/>
      <c r="O11" s="10"/>
      <c r="P11" s="10"/>
      <c r="Q11" s="16"/>
    </row>
    <row r="12" spans="1:17" ht="12.75">
      <c r="A12" s="7">
        <f t="shared" si="0"/>
      </c>
      <c r="B12" s="8"/>
      <c r="C12" s="10"/>
      <c r="D12" s="10"/>
      <c r="E12" s="10"/>
      <c r="F12" s="10"/>
      <c r="G12" s="15"/>
      <c r="H12" s="62" t="s">
        <v>253</v>
      </c>
      <c r="I12" s="10"/>
      <c r="J12" s="10"/>
      <c r="K12" s="16"/>
      <c r="L12" s="10"/>
      <c r="M12" s="10"/>
      <c r="N12" s="16"/>
      <c r="O12" s="10"/>
      <c r="P12" s="10"/>
      <c r="Q12" s="16"/>
    </row>
    <row r="13" spans="1:17" ht="12.75">
      <c r="A13" s="7">
        <f t="shared" si="0"/>
      </c>
      <c r="B13" s="8"/>
      <c r="C13" s="10"/>
      <c r="D13" s="10"/>
      <c r="E13" s="10"/>
      <c r="F13" s="10"/>
      <c r="G13" s="15"/>
      <c r="H13" s="62" t="s">
        <v>253</v>
      </c>
      <c r="I13" s="10"/>
      <c r="J13" s="10"/>
      <c r="K13" s="16"/>
      <c r="L13" s="10"/>
      <c r="M13" s="10"/>
      <c r="N13" s="16"/>
      <c r="O13" s="10"/>
      <c r="P13" s="10"/>
      <c r="Q13" s="16"/>
    </row>
    <row r="14" spans="1:17" ht="12.75">
      <c r="A14" s="7">
        <f t="shared" si="0"/>
      </c>
      <c r="B14" s="8"/>
      <c r="C14" s="10"/>
      <c r="D14" s="10"/>
      <c r="E14" s="10"/>
      <c r="F14" s="10"/>
      <c r="G14" s="15"/>
      <c r="H14" s="62" t="s">
        <v>253</v>
      </c>
      <c r="I14" s="10"/>
      <c r="J14" s="10"/>
      <c r="K14" s="16"/>
      <c r="L14" s="10"/>
      <c r="M14" s="10"/>
      <c r="N14" s="16"/>
      <c r="O14" s="10"/>
      <c r="P14" s="10"/>
      <c r="Q14" s="16"/>
    </row>
    <row r="15" spans="1:17" ht="12.75">
      <c r="A15" s="7">
        <f t="shared" si="0"/>
      </c>
      <c r="B15" s="8"/>
      <c r="C15" s="10"/>
      <c r="D15" s="10"/>
      <c r="E15" s="10"/>
      <c r="F15" s="10"/>
      <c r="G15" s="15"/>
      <c r="H15" s="62" t="s">
        <v>253</v>
      </c>
      <c r="I15" s="10"/>
      <c r="J15" s="10"/>
      <c r="K15" s="16"/>
      <c r="L15" s="10"/>
      <c r="M15" s="10"/>
      <c r="N15" s="16"/>
      <c r="O15" s="10"/>
      <c r="P15" s="10"/>
      <c r="Q15" s="16"/>
    </row>
    <row r="16" spans="1:17" ht="12.75">
      <c r="A16" s="7">
        <f t="shared" si="0"/>
      </c>
      <c r="B16" s="8"/>
      <c r="C16" s="10"/>
      <c r="D16" s="10"/>
      <c r="E16" s="10"/>
      <c r="F16" s="10"/>
      <c r="G16" s="15"/>
      <c r="H16" s="62" t="s">
        <v>253</v>
      </c>
      <c r="I16" s="10"/>
      <c r="J16" s="10"/>
      <c r="K16" s="16"/>
      <c r="L16" s="10"/>
      <c r="M16" s="10"/>
      <c r="N16" s="16"/>
      <c r="O16" s="10"/>
      <c r="P16" s="10"/>
      <c r="Q16" s="16"/>
    </row>
    <row r="17" spans="1:17" ht="12.75">
      <c r="A17" s="7">
        <f t="shared" si="0"/>
      </c>
      <c r="B17" s="8"/>
      <c r="C17" s="10"/>
      <c r="D17" s="10"/>
      <c r="E17" s="10"/>
      <c r="F17" s="10"/>
      <c r="G17" s="15"/>
      <c r="H17" s="62" t="s">
        <v>253</v>
      </c>
      <c r="I17" s="10"/>
      <c r="J17" s="10"/>
      <c r="K17" s="16"/>
      <c r="L17" s="10"/>
      <c r="M17" s="10"/>
      <c r="N17" s="16"/>
      <c r="O17" s="10"/>
      <c r="P17" s="10"/>
      <c r="Q17" s="16"/>
    </row>
    <row r="18" spans="1:17" ht="12.75">
      <c r="A18" s="7">
        <f t="shared" si="0"/>
      </c>
      <c r="B18" s="8"/>
      <c r="C18" s="10"/>
      <c r="D18" s="10"/>
      <c r="E18" s="10"/>
      <c r="F18" s="10"/>
      <c r="G18" s="15"/>
      <c r="H18" s="62" t="s">
        <v>253</v>
      </c>
      <c r="I18" s="10"/>
      <c r="J18" s="10"/>
      <c r="K18" s="16"/>
      <c r="L18" s="10"/>
      <c r="M18" s="10"/>
      <c r="N18" s="16"/>
      <c r="O18" s="10"/>
      <c r="P18" s="10"/>
      <c r="Q18" s="16"/>
    </row>
    <row r="19" spans="1:17" ht="12.75">
      <c r="A19" s="7">
        <f t="shared" si="0"/>
      </c>
      <c r="B19" s="8"/>
      <c r="C19" s="10"/>
      <c r="D19" s="10"/>
      <c r="E19" s="10"/>
      <c r="F19" s="10"/>
      <c r="G19" s="15"/>
      <c r="H19" s="62" t="s">
        <v>253</v>
      </c>
      <c r="I19" s="10"/>
      <c r="J19" s="10"/>
      <c r="K19" s="16"/>
      <c r="L19" s="10"/>
      <c r="M19" s="10"/>
      <c r="N19" s="16"/>
      <c r="O19" s="10"/>
      <c r="P19" s="10"/>
      <c r="Q19" s="16"/>
    </row>
    <row r="20" spans="1:17" ht="12.75">
      <c r="A20" s="7">
        <f t="shared" si="0"/>
      </c>
      <c r="B20" s="8"/>
      <c r="C20" s="10"/>
      <c r="D20" s="10"/>
      <c r="E20" s="10"/>
      <c r="F20" s="10"/>
      <c r="G20" s="15"/>
      <c r="H20" s="62" t="s">
        <v>253</v>
      </c>
      <c r="I20" s="10"/>
      <c r="J20" s="10"/>
      <c r="K20" s="16"/>
      <c r="L20" s="10"/>
      <c r="M20" s="10"/>
      <c r="N20" s="16"/>
      <c r="O20" s="10"/>
      <c r="P20" s="10"/>
      <c r="Q20" s="16"/>
    </row>
    <row r="21" spans="1:17" ht="12.75">
      <c r="A21" s="7">
        <f t="shared" si="0"/>
      </c>
      <c r="B21" s="8"/>
      <c r="C21" s="10"/>
      <c r="D21" s="10"/>
      <c r="E21" s="10"/>
      <c r="F21" s="10"/>
      <c r="G21" s="15"/>
      <c r="H21" s="62" t="s">
        <v>253</v>
      </c>
      <c r="I21" s="10"/>
      <c r="J21" s="10"/>
      <c r="K21" s="16"/>
      <c r="L21" s="10"/>
      <c r="M21" s="10"/>
      <c r="N21" s="16"/>
      <c r="O21" s="10"/>
      <c r="P21" s="10"/>
      <c r="Q21" s="16"/>
    </row>
    <row r="22" spans="1:17" ht="12.75">
      <c r="A22" s="7">
        <f t="shared" si="0"/>
      </c>
      <c r="B22" s="8"/>
      <c r="C22" s="10"/>
      <c r="D22" s="10"/>
      <c r="E22" s="10"/>
      <c r="F22" s="10"/>
      <c r="G22" s="15"/>
      <c r="H22" s="62" t="s">
        <v>253</v>
      </c>
      <c r="I22" s="10"/>
      <c r="J22" s="10"/>
      <c r="K22" s="16"/>
      <c r="L22" s="10"/>
      <c r="M22" s="10"/>
      <c r="N22" s="16"/>
      <c r="O22" s="10"/>
      <c r="P22" s="10"/>
      <c r="Q22" s="16"/>
    </row>
    <row r="23" spans="1:17" ht="12.75">
      <c r="A23" s="7">
        <f t="shared" si="0"/>
      </c>
      <c r="B23" s="8"/>
      <c r="C23" s="10"/>
      <c r="D23" s="10"/>
      <c r="E23" s="10"/>
      <c r="F23" s="10"/>
      <c r="G23" s="15"/>
      <c r="H23" s="62" t="s">
        <v>253</v>
      </c>
      <c r="I23" s="10"/>
      <c r="J23" s="10"/>
      <c r="K23" s="16"/>
      <c r="L23" s="10"/>
      <c r="M23" s="10"/>
      <c r="N23" s="16"/>
      <c r="O23" s="10"/>
      <c r="P23" s="10"/>
      <c r="Q23" s="16"/>
    </row>
    <row r="24" spans="1:17" ht="12.75">
      <c r="A24" s="7">
        <f t="shared" si="0"/>
      </c>
      <c r="B24" s="8"/>
      <c r="C24" s="10"/>
      <c r="D24" s="10"/>
      <c r="E24" s="10"/>
      <c r="F24" s="10"/>
      <c r="G24" s="15"/>
      <c r="H24" s="62" t="s">
        <v>253</v>
      </c>
      <c r="I24" s="10"/>
      <c r="J24" s="10"/>
      <c r="K24" s="16"/>
      <c r="L24" s="10"/>
      <c r="M24" s="10"/>
      <c r="N24" s="16"/>
      <c r="O24" s="10"/>
      <c r="P24" s="10"/>
      <c r="Q24" s="16"/>
    </row>
    <row r="25" spans="1:17" ht="12.75">
      <c r="A25" s="7">
        <f t="shared" si="0"/>
      </c>
      <c r="B25" s="8"/>
      <c r="C25" s="10"/>
      <c r="D25" s="10"/>
      <c r="E25" s="10"/>
      <c r="F25" s="10"/>
      <c r="G25" s="15"/>
      <c r="H25" s="62" t="s">
        <v>253</v>
      </c>
      <c r="I25" s="10"/>
      <c r="J25" s="10"/>
      <c r="K25" s="16"/>
      <c r="L25" s="10"/>
      <c r="M25" s="10"/>
      <c r="N25" s="16"/>
      <c r="O25" s="10"/>
      <c r="P25" s="10"/>
      <c r="Q25" s="16"/>
    </row>
    <row r="26" spans="1:17" ht="12.75">
      <c r="A26" s="7">
        <f t="shared" si="0"/>
      </c>
      <c r="B26" s="8"/>
      <c r="C26" s="10"/>
      <c r="D26" s="10"/>
      <c r="E26" s="10"/>
      <c r="F26" s="10"/>
      <c r="G26" s="15"/>
      <c r="H26" s="62" t="s">
        <v>253</v>
      </c>
      <c r="I26" s="10"/>
      <c r="J26" s="10"/>
      <c r="K26" s="16"/>
      <c r="L26" s="10"/>
      <c r="M26" s="10"/>
      <c r="N26" s="16"/>
      <c r="O26" s="10"/>
      <c r="P26" s="10"/>
      <c r="Q26" s="16"/>
    </row>
    <row r="27" spans="1:17" ht="12.75">
      <c r="A27" s="7">
        <f t="shared" si="0"/>
      </c>
      <c r="B27" s="8"/>
      <c r="C27" s="10"/>
      <c r="D27" s="10"/>
      <c r="E27" s="10"/>
      <c r="F27" s="10"/>
      <c r="G27" s="15"/>
      <c r="H27" s="62" t="s">
        <v>253</v>
      </c>
      <c r="I27" s="10"/>
      <c r="J27" s="10"/>
      <c r="K27" s="16"/>
      <c r="L27" s="10"/>
      <c r="M27" s="10"/>
      <c r="N27" s="16"/>
      <c r="O27" s="10"/>
      <c r="P27" s="10"/>
      <c r="Q27" s="16"/>
    </row>
    <row r="28" spans="1:17" ht="12.75">
      <c r="A28" s="7">
        <f t="shared" si="0"/>
      </c>
      <c r="B28" s="8"/>
      <c r="C28" s="10"/>
      <c r="D28" s="10"/>
      <c r="E28" s="10"/>
      <c r="F28" s="10"/>
      <c r="G28" s="15"/>
      <c r="H28" s="62" t="s">
        <v>253</v>
      </c>
      <c r="I28" s="10"/>
      <c r="J28" s="10"/>
      <c r="K28" s="16"/>
      <c r="L28" s="10"/>
      <c r="M28" s="10"/>
      <c r="N28" s="16"/>
      <c r="O28" s="10"/>
      <c r="P28" s="10"/>
      <c r="Q28" s="16"/>
    </row>
    <row r="29" spans="1:17" ht="12.75">
      <c r="A29" s="7">
        <f t="shared" si="0"/>
      </c>
      <c r="B29" s="8"/>
      <c r="C29" s="10"/>
      <c r="D29" s="10"/>
      <c r="E29" s="10"/>
      <c r="F29" s="10"/>
      <c r="G29" s="15"/>
      <c r="H29" s="62" t="s">
        <v>253</v>
      </c>
      <c r="I29" s="10"/>
      <c r="J29" s="10"/>
      <c r="K29" s="16"/>
      <c r="L29" s="10"/>
      <c r="M29" s="10"/>
      <c r="N29" s="16"/>
      <c r="O29" s="10"/>
      <c r="P29" s="10"/>
      <c r="Q29" s="16"/>
    </row>
    <row r="30" spans="1:17" ht="12.75">
      <c r="A30" s="7">
        <f t="shared" si="0"/>
      </c>
      <c r="B30" s="8"/>
      <c r="C30" s="10"/>
      <c r="D30" s="10"/>
      <c r="E30" s="10"/>
      <c r="F30" s="10"/>
      <c r="G30" s="15"/>
      <c r="H30" s="62" t="s">
        <v>253</v>
      </c>
      <c r="I30" s="10"/>
      <c r="J30" s="10"/>
      <c r="K30" s="16"/>
      <c r="L30" s="10"/>
      <c r="M30" s="10"/>
      <c r="N30" s="16"/>
      <c r="O30" s="10"/>
      <c r="P30" s="10"/>
      <c r="Q30" s="16"/>
    </row>
    <row r="31" spans="1:17" ht="12.75">
      <c r="A31" s="7">
        <f t="shared" si="0"/>
      </c>
      <c r="B31" s="8"/>
      <c r="C31" s="10"/>
      <c r="D31" s="10"/>
      <c r="E31" s="10"/>
      <c r="F31" s="10"/>
      <c r="G31" s="15"/>
      <c r="H31" s="62" t="s">
        <v>253</v>
      </c>
      <c r="I31" s="10"/>
      <c r="J31" s="10"/>
      <c r="K31" s="16"/>
      <c r="L31" s="10"/>
      <c r="M31" s="10"/>
      <c r="N31" s="16"/>
      <c r="O31" s="10"/>
      <c r="P31" s="10"/>
      <c r="Q31" s="16"/>
    </row>
    <row r="32" spans="1:17" ht="12.75">
      <c r="A32" s="7">
        <f t="shared" si="0"/>
      </c>
      <c r="B32" s="8"/>
      <c r="C32" s="10"/>
      <c r="D32" s="10"/>
      <c r="E32" s="10"/>
      <c r="F32" s="10"/>
      <c r="G32" s="15"/>
      <c r="H32" s="62" t="s">
        <v>253</v>
      </c>
      <c r="I32" s="10"/>
      <c r="J32" s="10"/>
      <c r="K32" s="16"/>
      <c r="L32" s="10"/>
      <c r="M32" s="10"/>
      <c r="N32" s="16"/>
      <c r="O32" s="10"/>
      <c r="P32" s="10"/>
      <c r="Q32" s="16"/>
    </row>
    <row r="33" spans="1:17" ht="12.75">
      <c r="A33" s="7">
        <f t="shared" si="0"/>
      </c>
      <c r="B33" s="8"/>
      <c r="C33" s="10"/>
      <c r="D33" s="10"/>
      <c r="E33" s="10"/>
      <c r="F33" s="10"/>
      <c r="G33" s="15"/>
      <c r="H33" s="62" t="s">
        <v>253</v>
      </c>
      <c r="I33" s="10"/>
      <c r="J33" s="10"/>
      <c r="K33" s="16"/>
      <c r="L33" s="10"/>
      <c r="M33" s="10"/>
      <c r="N33" s="16"/>
      <c r="O33" s="10"/>
      <c r="P33" s="10"/>
      <c r="Q33" s="16"/>
    </row>
    <row r="34" spans="1:17" ht="12.75">
      <c r="A34" s="7">
        <f t="shared" si="0"/>
      </c>
      <c r="B34" s="8"/>
      <c r="C34" s="10"/>
      <c r="D34" s="10"/>
      <c r="E34" s="10"/>
      <c r="F34" s="10"/>
      <c r="G34" s="15"/>
      <c r="H34" s="62" t="s">
        <v>253</v>
      </c>
      <c r="I34" s="10"/>
      <c r="J34" s="10"/>
      <c r="K34" s="16"/>
      <c r="L34" s="10"/>
      <c r="M34" s="10"/>
      <c r="N34" s="16"/>
      <c r="O34" s="10"/>
      <c r="P34" s="10"/>
      <c r="Q34" s="16"/>
    </row>
    <row r="35" spans="1:17" ht="12.75">
      <c r="A35" s="7">
        <f t="shared" si="0"/>
      </c>
      <c r="B35" s="8"/>
      <c r="C35" s="10"/>
      <c r="D35" s="10"/>
      <c r="E35" s="10"/>
      <c r="F35" s="10"/>
      <c r="G35" s="15"/>
      <c r="H35" s="62" t="s">
        <v>253</v>
      </c>
      <c r="I35" s="10"/>
      <c r="J35" s="10"/>
      <c r="K35" s="16"/>
      <c r="L35" s="10"/>
      <c r="M35" s="10"/>
      <c r="N35" s="16"/>
      <c r="O35" s="10"/>
      <c r="P35" s="10"/>
      <c r="Q35" s="16"/>
    </row>
    <row r="36" spans="1:17" ht="12.75">
      <c r="A36" s="7">
        <f t="shared" si="0"/>
      </c>
      <c r="B36" s="8"/>
      <c r="C36" s="10"/>
      <c r="D36" s="10"/>
      <c r="E36" s="10"/>
      <c r="F36" s="10"/>
      <c r="G36" s="15"/>
      <c r="H36" s="62" t="s">
        <v>253</v>
      </c>
      <c r="I36" s="10"/>
      <c r="J36" s="10"/>
      <c r="K36" s="16"/>
      <c r="L36" s="10"/>
      <c r="M36" s="10"/>
      <c r="N36" s="16"/>
      <c r="O36" s="10"/>
      <c r="P36" s="10"/>
      <c r="Q36" s="16"/>
    </row>
    <row r="37" spans="1:17" ht="12.75">
      <c r="A37" s="7">
        <f t="shared" si="0"/>
      </c>
      <c r="B37" s="8"/>
      <c r="C37" s="10"/>
      <c r="D37" s="10"/>
      <c r="E37" s="10"/>
      <c r="F37" s="10"/>
      <c r="G37" s="15"/>
      <c r="H37" s="62" t="s">
        <v>253</v>
      </c>
      <c r="I37" s="10"/>
      <c r="J37" s="10"/>
      <c r="K37" s="16"/>
      <c r="L37" s="10"/>
      <c r="M37" s="10"/>
      <c r="N37" s="16"/>
      <c r="O37" s="10"/>
      <c r="P37" s="10"/>
      <c r="Q37" s="16"/>
    </row>
    <row r="38" spans="1:17" ht="12.75">
      <c r="A38" s="7">
        <f t="shared" si="0"/>
      </c>
      <c r="B38" s="8"/>
      <c r="C38" s="10"/>
      <c r="D38" s="10"/>
      <c r="E38" s="10"/>
      <c r="F38" s="10"/>
      <c r="G38" s="15"/>
      <c r="H38" s="62" t="s">
        <v>253</v>
      </c>
      <c r="I38" s="10"/>
      <c r="J38" s="10"/>
      <c r="K38" s="16"/>
      <c r="L38" s="10"/>
      <c r="M38" s="10"/>
      <c r="N38" s="16"/>
      <c r="O38" s="10"/>
      <c r="P38" s="10"/>
      <c r="Q38" s="16"/>
    </row>
    <row r="39" spans="1:17" ht="12.75">
      <c r="A39" s="7">
        <f t="shared" si="0"/>
      </c>
      <c r="B39" s="8"/>
      <c r="C39" s="10"/>
      <c r="D39" s="10"/>
      <c r="E39" s="10"/>
      <c r="F39" s="10"/>
      <c r="G39" s="15"/>
      <c r="H39" s="62" t="s">
        <v>253</v>
      </c>
      <c r="I39" s="10"/>
      <c r="J39" s="10"/>
      <c r="K39" s="16"/>
      <c r="L39" s="10"/>
      <c r="M39" s="10"/>
      <c r="N39" s="16"/>
      <c r="O39" s="10"/>
      <c r="P39" s="10"/>
      <c r="Q39" s="16"/>
    </row>
    <row r="40" spans="1:17" ht="12.75">
      <c r="A40" s="7">
        <f t="shared" si="0"/>
      </c>
      <c r="B40" s="8"/>
      <c r="C40" s="10"/>
      <c r="D40" s="10"/>
      <c r="E40" s="10"/>
      <c r="F40" s="10"/>
      <c r="G40" s="15"/>
      <c r="H40" s="62" t="s">
        <v>253</v>
      </c>
      <c r="I40" s="10"/>
      <c r="J40" s="10"/>
      <c r="K40" s="16"/>
      <c r="L40" s="10"/>
      <c r="M40" s="10"/>
      <c r="N40" s="16"/>
      <c r="O40" s="10"/>
      <c r="P40" s="10"/>
      <c r="Q40" s="16"/>
    </row>
    <row r="41" spans="1:17" ht="12.75">
      <c r="A41" s="7">
        <f t="shared" si="0"/>
      </c>
      <c r="B41" s="8"/>
      <c r="C41" s="10"/>
      <c r="D41" s="10"/>
      <c r="E41" s="10"/>
      <c r="F41" s="10"/>
      <c r="G41" s="15"/>
      <c r="H41" s="62" t="s">
        <v>253</v>
      </c>
      <c r="I41" s="10"/>
      <c r="J41" s="10"/>
      <c r="K41" s="16"/>
      <c r="L41" s="10"/>
      <c r="M41" s="10"/>
      <c r="N41" s="16"/>
      <c r="O41" s="10"/>
      <c r="P41" s="10"/>
      <c r="Q41" s="16"/>
    </row>
    <row r="42" spans="1:17" ht="12.75">
      <c r="A42" s="7">
        <f t="shared" si="0"/>
      </c>
      <c r="B42" s="8"/>
      <c r="C42" s="10"/>
      <c r="D42" s="10"/>
      <c r="E42" s="10"/>
      <c r="F42" s="10"/>
      <c r="G42" s="15"/>
      <c r="H42" s="62" t="s">
        <v>253</v>
      </c>
      <c r="I42" s="10"/>
      <c r="J42" s="10"/>
      <c r="K42" s="16"/>
      <c r="L42" s="10"/>
      <c r="M42" s="10"/>
      <c r="N42" s="16"/>
      <c r="O42" s="10"/>
      <c r="P42" s="10"/>
      <c r="Q42" s="16"/>
    </row>
    <row r="43" spans="1:17" ht="12.75">
      <c r="A43" s="7">
        <f t="shared" si="0"/>
      </c>
      <c r="B43" s="8"/>
      <c r="C43" s="10"/>
      <c r="D43" s="10"/>
      <c r="E43" s="10"/>
      <c r="F43" s="10"/>
      <c r="G43" s="15"/>
      <c r="H43" s="62" t="s">
        <v>253</v>
      </c>
      <c r="I43" s="10"/>
      <c r="J43" s="10"/>
      <c r="K43" s="16"/>
      <c r="L43" s="10"/>
      <c r="M43" s="10"/>
      <c r="N43" s="16"/>
      <c r="O43" s="10"/>
      <c r="P43" s="10"/>
      <c r="Q43" s="16"/>
    </row>
    <row r="44" spans="1:17" ht="12.75">
      <c r="A44" s="7">
        <f t="shared" si="0"/>
      </c>
      <c r="B44" s="8"/>
      <c r="C44" s="10"/>
      <c r="D44" s="10"/>
      <c r="E44" s="10"/>
      <c r="F44" s="10"/>
      <c r="G44" s="15"/>
      <c r="H44" s="62" t="s">
        <v>253</v>
      </c>
      <c r="I44" s="10"/>
      <c r="J44" s="10"/>
      <c r="K44" s="16"/>
      <c r="L44" s="10"/>
      <c r="M44" s="10"/>
      <c r="N44" s="16"/>
      <c r="O44" s="10"/>
      <c r="P44" s="10"/>
      <c r="Q44" s="16"/>
    </row>
    <row r="45" spans="1:17" ht="12.75">
      <c r="A45" s="7">
        <f t="shared" si="0"/>
      </c>
      <c r="B45" s="8"/>
      <c r="C45" s="10"/>
      <c r="D45" s="10"/>
      <c r="E45" s="10"/>
      <c r="F45" s="10"/>
      <c r="G45" s="15"/>
      <c r="H45" s="62" t="s">
        <v>253</v>
      </c>
      <c r="I45" s="10"/>
      <c r="J45" s="10"/>
      <c r="K45" s="16"/>
      <c r="L45" s="10"/>
      <c r="M45" s="10"/>
      <c r="N45" s="16"/>
      <c r="O45" s="10"/>
      <c r="P45" s="10"/>
      <c r="Q45" s="16"/>
    </row>
    <row r="46" spans="1:17" ht="12.75">
      <c r="A46" s="7">
        <f t="shared" si="0"/>
      </c>
      <c r="B46" s="8"/>
      <c r="C46" s="10"/>
      <c r="D46" s="10"/>
      <c r="E46" s="10"/>
      <c r="F46" s="10"/>
      <c r="G46" s="15"/>
      <c r="H46" s="62" t="s">
        <v>253</v>
      </c>
      <c r="I46" s="10"/>
      <c r="J46" s="10"/>
      <c r="K46" s="16"/>
      <c r="L46" s="10"/>
      <c r="M46" s="10"/>
      <c r="N46" s="16"/>
      <c r="O46" s="10"/>
      <c r="P46" s="10"/>
      <c r="Q46" s="16"/>
    </row>
    <row r="47" spans="1:17" ht="12.75">
      <c r="A47" s="7">
        <f t="shared" si="0"/>
      </c>
      <c r="B47" s="8"/>
      <c r="C47" s="10"/>
      <c r="D47" s="10"/>
      <c r="E47" s="10"/>
      <c r="F47" s="10"/>
      <c r="G47" s="15"/>
      <c r="H47" s="62" t="s">
        <v>253</v>
      </c>
      <c r="I47" s="10"/>
      <c r="J47" s="10"/>
      <c r="K47" s="16"/>
      <c r="L47" s="10"/>
      <c r="M47" s="10"/>
      <c r="N47" s="16"/>
      <c r="O47" s="10"/>
      <c r="P47" s="10"/>
      <c r="Q47" s="16"/>
    </row>
    <row r="48" spans="1:17" ht="12.75">
      <c r="A48" s="7">
        <f t="shared" si="0"/>
      </c>
      <c r="B48" s="8"/>
      <c r="C48" s="10"/>
      <c r="D48" s="10"/>
      <c r="E48" s="10"/>
      <c r="F48" s="10"/>
      <c r="G48" s="15"/>
      <c r="H48" s="62" t="s">
        <v>253</v>
      </c>
      <c r="I48" s="10"/>
      <c r="J48" s="10"/>
      <c r="K48" s="16"/>
      <c r="L48" s="10"/>
      <c r="M48" s="10"/>
      <c r="N48" s="16"/>
      <c r="O48" s="10"/>
      <c r="P48" s="10"/>
      <c r="Q48" s="16"/>
    </row>
    <row r="49" spans="1:17" ht="12.75">
      <c r="A49" s="7">
        <f t="shared" si="0"/>
      </c>
      <c r="B49" s="8"/>
      <c r="C49" s="10"/>
      <c r="D49" s="10"/>
      <c r="E49" s="10"/>
      <c r="F49" s="10"/>
      <c r="G49" s="15"/>
      <c r="H49" s="62" t="s">
        <v>253</v>
      </c>
      <c r="I49" s="10"/>
      <c r="J49" s="10"/>
      <c r="K49" s="16"/>
      <c r="L49" s="10"/>
      <c r="M49" s="10"/>
      <c r="N49" s="16"/>
      <c r="O49" s="10"/>
      <c r="P49" s="10"/>
      <c r="Q49" s="16"/>
    </row>
    <row r="50" spans="1:17" ht="12.75">
      <c r="A50" s="7">
        <f t="shared" si="0"/>
      </c>
      <c r="B50" s="8"/>
      <c r="C50" s="10"/>
      <c r="D50" s="10"/>
      <c r="E50" s="10"/>
      <c r="F50" s="10"/>
      <c r="G50" s="15"/>
      <c r="H50" s="62" t="s">
        <v>253</v>
      </c>
      <c r="I50" s="10"/>
      <c r="J50" s="10"/>
      <c r="K50" s="16"/>
      <c r="L50" s="10"/>
      <c r="M50" s="10"/>
      <c r="N50" s="16"/>
      <c r="O50" s="10"/>
      <c r="P50" s="10"/>
      <c r="Q50" s="16"/>
    </row>
    <row r="51" spans="1:17" ht="12.75">
      <c r="A51" s="7">
        <f t="shared" si="0"/>
      </c>
      <c r="B51" s="8"/>
      <c r="C51" s="10"/>
      <c r="D51" s="10"/>
      <c r="E51" s="10"/>
      <c r="F51" s="10"/>
      <c r="G51" s="15"/>
      <c r="H51" s="62" t="s">
        <v>253</v>
      </c>
      <c r="I51" s="10"/>
      <c r="J51" s="10"/>
      <c r="K51" s="16"/>
      <c r="L51" s="10"/>
      <c r="M51" s="10"/>
      <c r="N51" s="16"/>
      <c r="O51" s="10"/>
      <c r="P51" s="10"/>
      <c r="Q51" s="16"/>
    </row>
  </sheetData>
  <sheetProtection password="C4BA" sheet="1"/>
  <dataValidations count="11">
    <dataValidation allowBlank="1" showInputMessage="1" showErrorMessage="1" imeMode="halfKatakana" sqref="E2:F51"/>
    <dataValidation type="textLength" operator="greaterThanOrEqual" allowBlank="1" showInputMessage="1" showErrorMessage="1" prompt="####/##/##形式で入力して下さい" error="生年月日は####/##/##形式で入力して下さい" imeMode="off" sqref="G2:G51">
      <formula1>10</formula1>
    </dataValidation>
    <dataValidation allowBlank="1" showInputMessage="1" showErrorMessage="1" prompt="入力不要" sqref="A2:A51"/>
    <dataValidation type="list" allowBlank="1" showInputMessage="1" showErrorMessage="1" prompt="▼をクリックして&#10;種目を選択して下さい" sqref="L2:L51 I2:I51 O2:O51">
      <formula1>"自由形,背泳ぎ,平泳ぎ,バタフライ,個人メドレー"</formula1>
    </dataValidation>
    <dataValidation type="list" showInputMessage="1" showErrorMessage="1" prompt="▼をクリックして&#10;距離を選択して下さい" sqref="J2:J51">
      <formula1>INDIRECT($I2)</formula1>
    </dataValidation>
    <dataValidation type="list" showInputMessage="1" showErrorMessage="1" prompt="▼をクリックして&#10;距離を選択して下さい" sqref="M2:M51">
      <formula1>INDIRECT($L2)</formula1>
    </dataValidation>
    <dataValidation type="list" showInputMessage="1" showErrorMessage="1" prompt="▼をクリックして&#10;性別を選択して下さい" sqref="B2:B51">
      <formula1>"男,女"</formula1>
    </dataValidation>
    <dataValidation type="textLength" operator="equal" showInputMessage="1" showErrorMessage="1" prompt="○○○○．○○で入力&#10;［例］1分12秒34＝0112.34&#10;特に　．（ドット）と　，（カンマ）&#10;に注意" errorTitle="入力エラー" error="○○○○．○○で入力&#10;［例］1分12秒34＝0112.34&#10;特に　．（ドット）と　，（カンマ）&#10;に注意" imeMode="off" sqref="K2:K51 N2:N51 Q2:Q51">
      <formula1>7</formula1>
    </dataValidation>
    <dataValidation allowBlank="1" showInputMessage="1" showErrorMessage="1" imeMode="hiragana" sqref="C2:D51"/>
    <dataValidation type="list" allowBlank="1" showInputMessage="1" showErrorMessage="1" prompt="▼をクリックして&#10;学年を選択して下さい" sqref="H2:H51">
      <formula1>"　,小１,小２,小３,小４,小５,小６,中１,中２,中３,高１,高２,高３"</formula1>
    </dataValidation>
    <dataValidation type="list" showInputMessage="1" showErrorMessage="1" prompt="▼をクリックして&#10;距離を選択して下さい" sqref="P2:P51">
      <formula1>INDIRECT($O2)</formula1>
    </dataValidation>
  </dataValidations>
  <printOptions/>
  <pageMargins left="0.7874015748031497" right="0.7874015748031497" top="0.5905511811023623" bottom="0" header="0.5118110236220472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Zeros="0" zoomScalePageLayoutView="0" workbookViewId="0" topLeftCell="A1">
      <selection activeCell="B4" sqref="B4"/>
    </sheetView>
  </sheetViews>
  <sheetFormatPr defaultColWidth="9.00390625" defaultRowHeight="13.5"/>
  <cols>
    <col min="1" max="1" width="4.375" style="13" bestFit="1" customWidth="1"/>
    <col min="2" max="2" width="5.25390625" style="17" bestFit="1" customWidth="1"/>
    <col min="3" max="4" width="9.00390625" style="13" customWidth="1"/>
    <col min="5" max="6" width="11.125" style="63" customWidth="1"/>
    <col min="7" max="7" width="11.625" style="13" bestFit="1" customWidth="1"/>
    <col min="8" max="8" width="7.125" style="17" bestFit="1" customWidth="1"/>
    <col min="9" max="9" width="11.125" style="63" customWidth="1"/>
    <col min="10" max="10" width="6.50390625" style="13" bestFit="1" customWidth="1"/>
    <col min="11" max="11" width="10.50390625" style="63" customWidth="1"/>
    <col min="12" max="12" width="11.125" style="63" customWidth="1"/>
    <col min="13" max="13" width="6.50390625" style="13" bestFit="1" customWidth="1"/>
    <col min="14" max="14" width="10.50390625" style="63" customWidth="1"/>
    <col min="15" max="15" width="11.125" style="63" customWidth="1"/>
    <col min="16" max="16" width="6.50390625" style="13" bestFit="1" customWidth="1"/>
    <col min="17" max="17" width="10.50390625" style="63" customWidth="1"/>
    <col min="18" max="16384" width="9.00390625" style="13" customWidth="1"/>
  </cols>
  <sheetData>
    <row r="1" spans="12:17" ht="12.75">
      <c r="L1" s="67"/>
      <c r="M1" s="107"/>
      <c r="N1" s="107"/>
      <c r="O1" s="67" t="s">
        <v>135</v>
      </c>
      <c r="P1" s="107">
        <f>'申込金一覧表'!F13</f>
        <v>0</v>
      </c>
      <c r="Q1" s="107"/>
    </row>
    <row r="3" spans="1:17" s="17" customFormat="1" ht="12.75">
      <c r="A3" s="34" t="s">
        <v>46</v>
      </c>
      <c r="B3" s="34" t="s">
        <v>26</v>
      </c>
      <c r="C3" s="34" t="s">
        <v>35</v>
      </c>
      <c r="D3" s="34" t="s">
        <v>22</v>
      </c>
      <c r="E3" s="64" t="s">
        <v>129</v>
      </c>
      <c r="F3" s="64" t="s">
        <v>48</v>
      </c>
      <c r="G3" s="34" t="s">
        <v>27</v>
      </c>
      <c r="H3" s="34" t="s">
        <v>252</v>
      </c>
      <c r="I3" s="64" t="s">
        <v>29</v>
      </c>
      <c r="J3" s="34" t="s">
        <v>30</v>
      </c>
      <c r="K3" s="64" t="s">
        <v>130</v>
      </c>
      <c r="L3" s="64" t="s">
        <v>32</v>
      </c>
      <c r="M3" s="34" t="s">
        <v>33</v>
      </c>
      <c r="N3" s="64" t="s">
        <v>131</v>
      </c>
      <c r="O3" s="64" t="s">
        <v>254</v>
      </c>
      <c r="P3" s="34" t="s">
        <v>255</v>
      </c>
      <c r="Q3" s="64" t="s">
        <v>256</v>
      </c>
    </row>
    <row r="4" spans="1:17" ht="17.25" customHeight="1">
      <c r="A4" s="35">
        <f>'個人エントリー'!A2</f>
      </c>
      <c r="B4" s="35">
        <f>'個人エントリー'!B2</f>
        <v>0</v>
      </c>
      <c r="C4" s="35">
        <f>'個人エントリー'!C2</f>
        <v>0</v>
      </c>
      <c r="D4" s="35">
        <f>'個人エントリー'!D2</f>
        <v>0</v>
      </c>
      <c r="E4" s="66">
        <f>'個人エントリー'!E2</f>
        <v>0</v>
      </c>
      <c r="F4" s="66">
        <f>'個人エントリー'!F2</f>
        <v>0</v>
      </c>
      <c r="G4" s="35">
        <f>'個人エントリー'!G2</f>
        <v>0</v>
      </c>
      <c r="H4" s="35">
        <f>'個人エントリー'!H2</f>
        <v>0</v>
      </c>
      <c r="I4" s="66">
        <f>'個人エントリー'!I2</f>
        <v>0</v>
      </c>
      <c r="J4" s="35">
        <f>'個人エントリー'!J2</f>
        <v>0</v>
      </c>
      <c r="K4" s="65">
        <f>IF('個人エントリー'!K2="",0,SUBSTITUTE(REPLACE('個人エントリー'!K2,3,0,"分"),".","秒"))</f>
        <v>0</v>
      </c>
      <c r="L4" s="66">
        <f>'個人エントリー'!L2</f>
        <v>0</v>
      </c>
      <c r="M4" s="35">
        <f>'個人エントリー'!M2</f>
        <v>0</v>
      </c>
      <c r="N4" s="65">
        <f>IF('個人エントリー'!N2="",0,SUBSTITUTE(REPLACE('個人エントリー'!N2,3,0,"分"),".","秒"))</f>
        <v>0</v>
      </c>
      <c r="O4" s="66">
        <f>'個人エントリー'!O2</f>
        <v>0</v>
      </c>
      <c r="P4" s="35">
        <f>'個人エントリー'!P2</f>
        <v>0</v>
      </c>
      <c r="Q4" s="65">
        <f>IF('個人エントリー'!Q2="",0,SUBSTITUTE(REPLACE('個人エントリー'!Q2,3,0,"分"),".","秒"))</f>
        <v>0</v>
      </c>
    </row>
    <row r="5" spans="1:17" ht="17.25" customHeight="1">
      <c r="A5" s="35">
        <f>'個人エントリー'!A3</f>
      </c>
      <c r="B5" s="35">
        <f>'個人エントリー'!B3</f>
        <v>0</v>
      </c>
      <c r="C5" s="35">
        <f>'個人エントリー'!C3</f>
        <v>0</v>
      </c>
      <c r="D5" s="35">
        <f>'個人エントリー'!D3</f>
        <v>0</v>
      </c>
      <c r="E5" s="66">
        <f>'個人エントリー'!E3</f>
        <v>0</v>
      </c>
      <c r="F5" s="66">
        <f>'個人エントリー'!F3</f>
        <v>0</v>
      </c>
      <c r="G5" s="35">
        <f>'個人エントリー'!G3</f>
        <v>0</v>
      </c>
      <c r="H5" s="35">
        <f>'個人エントリー'!H3</f>
        <v>0</v>
      </c>
      <c r="I5" s="66">
        <f>'個人エントリー'!I3</f>
        <v>0</v>
      </c>
      <c r="J5" s="35">
        <f>'個人エントリー'!J3</f>
        <v>0</v>
      </c>
      <c r="K5" s="65">
        <f>IF('個人エントリー'!K3="",0,SUBSTITUTE(REPLACE('個人エントリー'!K3,3,0,"分"),".","秒"))</f>
        <v>0</v>
      </c>
      <c r="L5" s="66">
        <f>'個人エントリー'!L3</f>
        <v>0</v>
      </c>
      <c r="M5" s="35">
        <f>'個人エントリー'!M3</f>
        <v>0</v>
      </c>
      <c r="N5" s="65">
        <f>IF('個人エントリー'!N3="",0,SUBSTITUTE(REPLACE('個人エントリー'!N3,3,0,"分"),".","秒"))</f>
        <v>0</v>
      </c>
      <c r="O5" s="66">
        <f>'個人エントリー'!O3</f>
        <v>0</v>
      </c>
      <c r="P5" s="35">
        <f>'個人エントリー'!P3</f>
        <v>0</v>
      </c>
      <c r="Q5" s="65">
        <f>IF('個人エントリー'!Q3="",0,SUBSTITUTE(REPLACE('個人エントリー'!Q3,3,0,"分"),".","秒"))</f>
        <v>0</v>
      </c>
    </row>
    <row r="6" spans="1:17" ht="17.25" customHeight="1">
      <c r="A6" s="35">
        <f>'個人エントリー'!A4</f>
      </c>
      <c r="B6" s="35">
        <f>'個人エントリー'!B4</f>
        <v>0</v>
      </c>
      <c r="C6" s="35">
        <f>'個人エントリー'!C4</f>
        <v>0</v>
      </c>
      <c r="D6" s="35">
        <f>'個人エントリー'!D4</f>
        <v>0</v>
      </c>
      <c r="E6" s="66">
        <f>'個人エントリー'!E4</f>
        <v>0</v>
      </c>
      <c r="F6" s="66">
        <f>'個人エントリー'!F4</f>
        <v>0</v>
      </c>
      <c r="G6" s="35">
        <f>'個人エントリー'!G4</f>
        <v>0</v>
      </c>
      <c r="H6" s="35">
        <f>'個人エントリー'!H4</f>
        <v>0</v>
      </c>
      <c r="I6" s="66">
        <f>'個人エントリー'!I4</f>
        <v>0</v>
      </c>
      <c r="J6" s="35">
        <f>'個人エントリー'!J4</f>
        <v>0</v>
      </c>
      <c r="K6" s="65">
        <f>IF('個人エントリー'!K4="",0,SUBSTITUTE(REPLACE('個人エントリー'!K4,3,0,"分"),".","秒"))</f>
        <v>0</v>
      </c>
      <c r="L6" s="66">
        <f>'個人エントリー'!L4</f>
        <v>0</v>
      </c>
      <c r="M6" s="35">
        <f>'個人エントリー'!M4</f>
        <v>0</v>
      </c>
      <c r="N6" s="65">
        <f>IF('個人エントリー'!N4="",0,SUBSTITUTE(REPLACE('個人エントリー'!N4,3,0,"分"),".","秒"))</f>
        <v>0</v>
      </c>
      <c r="O6" s="66">
        <f>'個人エントリー'!O4</f>
        <v>0</v>
      </c>
      <c r="P6" s="35">
        <f>'個人エントリー'!P4</f>
        <v>0</v>
      </c>
      <c r="Q6" s="65">
        <f>IF('個人エントリー'!Q4="",0,SUBSTITUTE(REPLACE('個人エントリー'!Q4,3,0,"分"),".","秒"))</f>
        <v>0</v>
      </c>
    </row>
    <row r="7" spans="1:17" ht="17.25" customHeight="1">
      <c r="A7" s="35">
        <f>'個人エントリー'!A5</f>
      </c>
      <c r="B7" s="35">
        <f>'個人エントリー'!B5</f>
        <v>0</v>
      </c>
      <c r="C7" s="35">
        <f>'個人エントリー'!C5</f>
        <v>0</v>
      </c>
      <c r="D7" s="35">
        <f>'個人エントリー'!D5</f>
        <v>0</v>
      </c>
      <c r="E7" s="66">
        <f>'個人エントリー'!E5</f>
        <v>0</v>
      </c>
      <c r="F7" s="66">
        <f>'個人エントリー'!F5</f>
        <v>0</v>
      </c>
      <c r="G7" s="35">
        <f>'個人エントリー'!G5</f>
        <v>0</v>
      </c>
      <c r="H7" s="35" t="str">
        <f>'個人エントリー'!H5</f>
        <v>　</v>
      </c>
      <c r="I7" s="66">
        <f>'個人エントリー'!I5</f>
        <v>0</v>
      </c>
      <c r="J7" s="35">
        <f>'個人エントリー'!J5</f>
        <v>0</v>
      </c>
      <c r="K7" s="65">
        <f>IF('個人エントリー'!K5="",0,SUBSTITUTE(REPLACE('個人エントリー'!K5,3,0,"分"),".","秒"))</f>
        <v>0</v>
      </c>
      <c r="L7" s="66">
        <f>'個人エントリー'!L5</f>
        <v>0</v>
      </c>
      <c r="M7" s="35">
        <f>'個人エントリー'!M5</f>
        <v>0</v>
      </c>
      <c r="N7" s="65">
        <f>IF('個人エントリー'!N5="",0,SUBSTITUTE(REPLACE('個人エントリー'!N5,3,0,"分"),".","秒"))</f>
        <v>0</v>
      </c>
      <c r="O7" s="66">
        <f>'個人エントリー'!O5</f>
        <v>0</v>
      </c>
      <c r="P7" s="35">
        <f>'個人エントリー'!P5</f>
        <v>0</v>
      </c>
      <c r="Q7" s="65">
        <f>IF('個人エントリー'!Q5="",0,SUBSTITUTE(REPLACE('個人エントリー'!Q5,3,0,"分"),".","秒"))</f>
        <v>0</v>
      </c>
    </row>
    <row r="8" spans="1:17" ht="17.25" customHeight="1">
      <c r="A8" s="35">
        <f>'個人エントリー'!A6</f>
      </c>
      <c r="B8" s="35">
        <f>'個人エントリー'!B6</f>
        <v>0</v>
      </c>
      <c r="C8" s="35">
        <f>'個人エントリー'!C6</f>
        <v>0</v>
      </c>
      <c r="D8" s="35">
        <f>'個人エントリー'!D6</f>
        <v>0</v>
      </c>
      <c r="E8" s="66">
        <f>'個人エントリー'!E6</f>
        <v>0</v>
      </c>
      <c r="F8" s="66">
        <f>'個人エントリー'!F6</f>
        <v>0</v>
      </c>
      <c r="G8" s="35">
        <f>'個人エントリー'!G6</f>
        <v>0</v>
      </c>
      <c r="H8" s="35" t="str">
        <f>'個人エントリー'!H6</f>
        <v>　</v>
      </c>
      <c r="I8" s="66">
        <f>'個人エントリー'!I6</f>
        <v>0</v>
      </c>
      <c r="J8" s="35">
        <f>'個人エントリー'!J6</f>
        <v>0</v>
      </c>
      <c r="K8" s="65">
        <f>IF('個人エントリー'!K6="",0,SUBSTITUTE(REPLACE('個人エントリー'!K6,3,0,"分"),".","秒"))</f>
        <v>0</v>
      </c>
      <c r="L8" s="66">
        <f>'個人エントリー'!L6</f>
        <v>0</v>
      </c>
      <c r="M8" s="35">
        <f>'個人エントリー'!M6</f>
        <v>0</v>
      </c>
      <c r="N8" s="65">
        <f>IF('個人エントリー'!N6="",0,SUBSTITUTE(REPLACE('個人エントリー'!N6,3,0,"分"),".","秒"))</f>
        <v>0</v>
      </c>
      <c r="O8" s="66">
        <f>'個人エントリー'!O6</f>
        <v>0</v>
      </c>
      <c r="P8" s="35">
        <f>'個人エントリー'!P6</f>
        <v>0</v>
      </c>
      <c r="Q8" s="65">
        <f>IF('個人エントリー'!Q6="",0,SUBSTITUTE(REPLACE('個人エントリー'!Q6,3,0,"分"),".","秒"))</f>
        <v>0</v>
      </c>
    </row>
    <row r="9" spans="1:17" ht="17.25" customHeight="1">
      <c r="A9" s="35">
        <f>'個人エントリー'!A7</f>
      </c>
      <c r="B9" s="35">
        <f>'個人エントリー'!B7</f>
        <v>0</v>
      </c>
      <c r="C9" s="35">
        <f>'個人エントリー'!C7</f>
        <v>0</v>
      </c>
      <c r="D9" s="35">
        <f>'個人エントリー'!D7</f>
        <v>0</v>
      </c>
      <c r="E9" s="66">
        <f>'個人エントリー'!E7</f>
        <v>0</v>
      </c>
      <c r="F9" s="66">
        <f>'個人エントリー'!F7</f>
        <v>0</v>
      </c>
      <c r="G9" s="35">
        <f>'個人エントリー'!G7</f>
        <v>0</v>
      </c>
      <c r="H9" s="35" t="str">
        <f>'個人エントリー'!H7</f>
        <v>　</v>
      </c>
      <c r="I9" s="66">
        <f>'個人エントリー'!I7</f>
        <v>0</v>
      </c>
      <c r="J9" s="35">
        <f>'個人エントリー'!J7</f>
        <v>0</v>
      </c>
      <c r="K9" s="65">
        <f>IF('個人エントリー'!K7="",0,SUBSTITUTE(REPLACE('個人エントリー'!K7,3,0,"分"),".","秒"))</f>
        <v>0</v>
      </c>
      <c r="L9" s="66">
        <f>'個人エントリー'!L7</f>
        <v>0</v>
      </c>
      <c r="M9" s="35">
        <f>'個人エントリー'!M7</f>
        <v>0</v>
      </c>
      <c r="N9" s="65">
        <f>IF('個人エントリー'!N7="",0,SUBSTITUTE(REPLACE('個人エントリー'!N7,3,0,"分"),".","秒"))</f>
        <v>0</v>
      </c>
      <c r="O9" s="66">
        <f>'個人エントリー'!O7</f>
        <v>0</v>
      </c>
      <c r="P9" s="35">
        <f>'個人エントリー'!P7</f>
        <v>0</v>
      </c>
      <c r="Q9" s="65">
        <f>IF('個人エントリー'!Q7="",0,SUBSTITUTE(REPLACE('個人エントリー'!Q7,3,0,"分"),".","秒"))</f>
        <v>0</v>
      </c>
    </row>
    <row r="10" spans="1:17" ht="17.25" customHeight="1">
      <c r="A10" s="35">
        <f>'個人エントリー'!A8</f>
      </c>
      <c r="B10" s="35">
        <f>'個人エントリー'!B8</f>
        <v>0</v>
      </c>
      <c r="C10" s="35">
        <f>'個人エントリー'!C8</f>
        <v>0</v>
      </c>
      <c r="D10" s="35">
        <f>'個人エントリー'!D8</f>
        <v>0</v>
      </c>
      <c r="E10" s="66">
        <f>'個人エントリー'!E8</f>
        <v>0</v>
      </c>
      <c r="F10" s="66">
        <f>'個人エントリー'!F8</f>
        <v>0</v>
      </c>
      <c r="G10" s="35">
        <f>'個人エントリー'!G8</f>
        <v>0</v>
      </c>
      <c r="H10" s="35" t="str">
        <f>'個人エントリー'!H8</f>
        <v>　</v>
      </c>
      <c r="I10" s="66">
        <f>'個人エントリー'!I8</f>
        <v>0</v>
      </c>
      <c r="J10" s="35">
        <f>'個人エントリー'!J8</f>
        <v>0</v>
      </c>
      <c r="K10" s="65">
        <f>IF('個人エントリー'!K8="",0,SUBSTITUTE(REPLACE('個人エントリー'!K8,3,0,"分"),".","秒"))</f>
        <v>0</v>
      </c>
      <c r="L10" s="66">
        <f>'個人エントリー'!L8</f>
        <v>0</v>
      </c>
      <c r="M10" s="35">
        <f>'個人エントリー'!M8</f>
        <v>0</v>
      </c>
      <c r="N10" s="65">
        <f>IF('個人エントリー'!N8="",0,SUBSTITUTE(REPLACE('個人エントリー'!N8,3,0,"分"),".","秒"))</f>
        <v>0</v>
      </c>
      <c r="O10" s="66">
        <f>'個人エントリー'!O8</f>
        <v>0</v>
      </c>
      <c r="P10" s="35">
        <f>'個人エントリー'!P8</f>
        <v>0</v>
      </c>
      <c r="Q10" s="65">
        <f>IF('個人エントリー'!Q8="",0,SUBSTITUTE(REPLACE('個人エントリー'!Q8,3,0,"分"),".","秒"))</f>
        <v>0</v>
      </c>
    </row>
    <row r="11" spans="1:17" ht="17.25" customHeight="1">
      <c r="A11" s="35">
        <f>'個人エントリー'!A9</f>
      </c>
      <c r="B11" s="35">
        <f>'個人エントリー'!B9</f>
        <v>0</v>
      </c>
      <c r="C11" s="35">
        <f>'個人エントリー'!C9</f>
        <v>0</v>
      </c>
      <c r="D11" s="35">
        <f>'個人エントリー'!D9</f>
        <v>0</v>
      </c>
      <c r="E11" s="66">
        <f>'個人エントリー'!E9</f>
        <v>0</v>
      </c>
      <c r="F11" s="66">
        <f>'個人エントリー'!F9</f>
        <v>0</v>
      </c>
      <c r="G11" s="35">
        <f>'個人エントリー'!G9</f>
        <v>0</v>
      </c>
      <c r="H11" s="35" t="str">
        <f>'個人エントリー'!H9</f>
        <v>　</v>
      </c>
      <c r="I11" s="66">
        <f>'個人エントリー'!I9</f>
        <v>0</v>
      </c>
      <c r="J11" s="35">
        <f>'個人エントリー'!J9</f>
        <v>0</v>
      </c>
      <c r="K11" s="65">
        <f>IF('個人エントリー'!K9="",0,SUBSTITUTE(REPLACE('個人エントリー'!K9,3,0,"分"),".","秒"))</f>
        <v>0</v>
      </c>
      <c r="L11" s="66">
        <f>'個人エントリー'!L9</f>
        <v>0</v>
      </c>
      <c r="M11" s="35">
        <f>'個人エントリー'!M9</f>
        <v>0</v>
      </c>
      <c r="N11" s="65">
        <f>IF('個人エントリー'!N9="",0,SUBSTITUTE(REPLACE('個人エントリー'!N9,3,0,"分"),".","秒"))</f>
        <v>0</v>
      </c>
      <c r="O11" s="66">
        <f>'個人エントリー'!O9</f>
        <v>0</v>
      </c>
      <c r="P11" s="35">
        <f>'個人エントリー'!P9</f>
        <v>0</v>
      </c>
      <c r="Q11" s="65">
        <f>IF('個人エントリー'!Q9="",0,SUBSTITUTE(REPLACE('個人エントリー'!Q9,3,0,"分"),".","秒"))</f>
        <v>0</v>
      </c>
    </row>
    <row r="12" spans="1:17" ht="17.25" customHeight="1">
      <c r="A12" s="35">
        <f>'個人エントリー'!A10</f>
      </c>
      <c r="B12" s="35">
        <f>'個人エントリー'!B10</f>
        <v>0</v>
      </c>
      <c r="C12" s="35">
        <f>'個人エントリー'!C10</f>
        <v>0</v>
      </c>
      <c r="D12" s="35">
        <f>'個人エントリー'!D10</f>
        <v>0</v>
      </c>
      <c r="E12" s="66">
        <f>'個人エントリー'!E10</f>
        <v>0</v>
      </c>
      <c r="F12" s="66">
        <f>'個人エントリー'!F10</f>
        <v>0</v>
      </c>
      <c r="G12" s="35">
        <f>'個人エントリー'!G10</f>
        <v>0</v>
      </c>
      <c r="H12" s="35" t="str">
        <f>'個人エントリー'!H10</f>
        <v>　</v>
      </c>
      <c r="I12" s="66">
        <f>'個人エントリー'!I10</f>
        <v>0</v>
      </c>
      <c r="J12" s="35">
        <f>'個人エントリー'!J10</f>
        <v>0</v>
      </c>
      <c r="K12" s="65">
        <f>IF('個人エントリー'!K10="",0,SUBSTITUTE(REPLACE('個人エントリー'!K10,3,0,"分"),".","秒"))</f>
        <v>0</v>
      </c>
      <c r="L12" s="66">
        <f>'個人エントリー'!L10</f>
        <v>0</v>
      </c>
      <c r="M12" s="35">
        <f>'個人エントリー'!M10</f>
        <v>0</v>
      </c>
      <c r="N12" s="65">
        <f>IF('個人エントリー'!N10="",0,SUBSTITUTE(REPLACE('個人エントリー'!N10,3,0,"分"),".","秒"))</f>
        <v>0</v>
      </c>
      <c r="O12" s="66">
        <f>'個人エントリー'!O10</f>
        <v>0</v>
      </c>
      <c r="P12" s="35">
        <f>'個人エントリー'!P10</f>
        <v>0</v>
      </c>
      <c r="Q12" s="65">
        <f>IF('個人エントリー'!Q10="",0,SUBSTITUTE(REPLACE('個人エントリー'!Q10,3,0,"分"),".","秒"))</f>
        <v>0</v>
      </c>
    </row>
    <row r="13" spans="1:17" ht="17.25" customHeight="1">
      <c r="A13" s="35">
        <f>'個人エントリー'!A11</f>
      </c>
      <c r="B13" s="35">
        <f>'個人エントリー'!B11</f>
        <v>0</v>
      </c>
      <c r="C13" s="35">
        <f>'個人エントリー'!C11</f>
        <v>0</v>
      </c>
      <c r="D13" s="35">
        <f>'個人エントリー'!D11</f>
        <v>0</v>
      </c>
      <c r="E13" s="66">
        <f>'個人エントリー'!E11</f>
        <v>0</v>
      </c>
      <c r="F13" s="66">
        <f>'個人エントリー'!F11</f>
        <v>0</v>
      </c>
      <c r="G13" s="35">
        <f>'個人エントリー'!G11</f>
        <v>0</v>
      </c>
      <c r="H13" s="35" t="str">
        <f>'個人エントリー'!H11</f>
        <v>　</v>
      </c>
      <c r="I13" s="66">
        <f>'個人エントリー'!I11</f>
        <v>0</v>
      </c>
      <c r="J13" s="35">
        <f>'個人エントリー'!J11</f>
        <v>0</v>
      </c>
      <c r="K13" s="65">
        <f>IF('個人エントリー'!K11="",0,SUBSTITUTE(REPLACE('個人エントリー'!K11,3,0,"分"),".","秒"))</f>
        <v>0</v>
      </c>
      <c r="L13" s="66">
        <f>'個人エントリー'!L11</f>
        <v>0</v>
      </c>
      <c r="M13" s="35">
        <f>'個人エントリー'!M11</f>
        <v>0</v>
      </c>
      <c r="N13" s="65">
        <f>IF('個人エントリー'!N11="",0,SUBSTITUTE(REPLACE('個人エントリー'!N11,3,0,"分"),".","秒"))</f>
        <v>0</v>
      </c>
      <c r="O13" s="66">
        <f>'個人エントリー'!O11</f>
        <v>0</v>
      </c>
      <c r="P13" s="35">
        <f>'個人エントリー'!P11</f>
        <v>0</v>
      </c>
      <c r="Q13" s="65">
        <f>IF('個人エントリー'!Q11="",0,SUBSTITUTE(REPLACE('個人エントリー'!Q11,3,0,"分"),".","秒"))</f>
        <v>0</v>
      </c>
    </row>
    <row r="14" spans="1:17" ht="17.25" customHeight="1">
      <c r="A14" s="35">
        <f>'個人エントリー'!A12</f>
      </c>
      <c r="B14" s="35">
        <f>'個人エントリー'!B12</f>
        <v>0</v>
      </c>
      <c r="C14" s="35">
        <f>'個人エントリー'!C12</f>
        <v>0</v>
      </c>
      <c r="D14" s="35">
        <f>'個人エントリー'!D12</f>
        <v>0</v>
      </c>
      <c r="E14" s="66">
        <f>'個人エントリー'!E12</f>
        <v>0</v>
      </c>
      <c r="F14" s="66">
        <f>'個人エントリー'!F12</f>
        <v>0</v>
      </c>
      <c r="G14" s="35">
        <f>'個人エントリー'!G12</f>
        <v>0</v>
      </c>
      <c r="H14" s="35" t="str">
        <f>'個人エントリー'!H12</f>
        <v>　</v>
      </c>
      <c r="I14" s="66">
        <f>'個人エントリー'!I12</f>
        <v>0</v>
      </c>
      <c r="J14" s="35">
        <f>'個人エントリー'!J12</f>
        <v>0</v>
      </c>
      <c r="K14" s="65">
        <f>IF('個人エントリー'!K12="",0,SUBSTITUTE(REPLACE('個人エントリー'!K12,3,0,"分"),".","秒"))</f>
        <v>0</v>
      </c>
      <c r="L14" s="66">
        <f>'個人エントリー'!L12</f>
        <v>0</v>
      </c>
      <c r="M14" s="35">
        <f>'個人エントリー'!M12</f>
        <v>0</v>
      </c>
      <c r="N14" s="65">
        <f>IF('個人エントリー'!N12="",0,SUBSTITUTE(REPLACE('個人エントリー'!N12,3,0,"分"),".","秒"))</f>
        <v>0</v>
      </c>
      <c r="O14" s="66">
        <f>'個人エントリー'!O12</f>
        <v>0</v>
      </c>
      <c r="P14" s="35">
        <f>'個人エントリー'!P12</f>
        <v>0</v>
      </c>
      <c r="Q14" s="65">
        <f>IF('個人エントリー'!Q12="",0,SUBSTITUTE(REPLACE('個人エントリー'!Q12,3,0,"分"),".","秒"))</f>
        <v>0</v>
      </c>
    </row>
    <row r="15" spans="1:17" ht="17.25" customHeight="1">
      <c r="A15" s="35">
        <f>'個人エントリー'!A13</f>
      </c>
      <c r="B15" s="35">
        <f>'個人エントリー'!B13</f>
        <v>0</v>
      </c>
      <c r="C15" s="35">
        <f>'個人エントリー'!C13</f>
        <v>0</v>
      </c>
      <c r="D15" s="35">
        <f>'個人エントリー'!D13</f>
        <v>0</v>
      </c>
      <c r="E15" s="66">
        <f>'個人エントリー'!E13</f>
        <v>0</v>
      </c>
      <c r="F15" s="66">
        <f>'個人エントリー'!F13</f>
        <v>0</v>
      </c>
      <c r="G15" s="35">
        <f>'個人エントリー'!G13</f>
        <v>0</v>
      </c>
      <c r="H15" s="35" t="str">
        <f>'個人エントリー'!H13</f>
        <v>　</v>
      </c>
      <c r="I15" s="66">
        <f>'個人エントリー'!I13</f>
        <v>0</v>
      </c>
      <c r="J15" s="35">
        <f>'個人エントリー'!J13</f>
        <v>0</v>
      </c>
      <c r="K15" s="65">
        <f>IF('個人エントリー'!K13="",0,SUBSTITUTE(REPLACE('個人エントリー'!K13,3,0,"分"),".","秒"))</f>
        <v>0</v>
      </c>
      <c r="L15" s="66">
        <f>'個人エントリー'!L13</f>
        <v>0</v>
      </c>
      <c r="M15" s="35">
        <f>'個人エントリー'!M13</f>
        <v>0</v>
      </c>
      <c r="N15" s="65">
        <f>IF('個人エントリー'!N13="",0,SUBSTITUTE(REPLACE('個人エントリー'!N13,3,0,"分"),".","秒"))</f>
        <v>0</v>
      </c>
      <c r="O15" s="66">
        <f>'個人エントリー'!O13</f>
        <v>0</v>
      </c>
      <c r="P15" s="35">
        <f>'個人エントリー'!P13</f>
        <v>0</v>
      </c>
      <c r="Q15" s="65">
        <f>IF('個人エントリー'!Q13="",0,SUBSTITUTE(REPLACE('個人エントリー'!Q13,3,0,"分"),".","秒"))</f>
        <v>0</v>
      </c>
    </row>
    <row r="16" spans="1:17" ht="17.25" customHeight="1">
      <c r="A16" s="35">
        <f>'個人エントリー'!A14</f>
      </c>
      <c r="B16" s="35">
        <f>'個人エントリー'!B14</f>
        <v>0</v>
      </c>
      <c r="C16" s="35">
        <f>'個人エントリー'!C14</f>
        <v>0</v>
      </c>
      <c r="D16" s="35">
        <f>'個人エントリー'!D14</f>
        <v>0</v>
      </c>
      <c r="E16" s="66">
        <f>'個人エントリー'!E14</f>
        <v>0</v>
      </c>
      <c r="F16" s="66">
        <f>'個人エントリー'!F14</f>
        <v>0</v>
      </c>
      <c r="G16" s="35">
        <f>'個人エントリー'!G14</f>
        <v>0</v>
      </c>
      <c r="H16" s="35" t="str">
        <f>'個人エントリー'!H14</f>
        <v>　</v>
      </c>
      <c r="I16" s="66">
        <f>'個人エントリー'!I14</f>
        <v>0</v>
      </c>
      <c r="J16" s="35">
        <f>'個人エントリー'!J14</f>
        <v>0</v>
      </c>
      <c r="K16" s="65">
        <f>IF('個人エントリー'!K14="",0,SUBSTITUTE(REPLACE('個人エントリー'!K14,3,0,"分"),".","秒"))</f>
        <v>0</v>
      </c>
      <c r="L16" s="66">
        <f>'個人エントリー'!L14</f>
        <v>0</v>
      </c>
      <c r="M16" s="35">
        <f>'個人エントリー'!M14</f>
        <v>0</v>
      </c>
      <c r="N16" s="65">
        <f>IF('個人エントリー'!N14="",0,SUBSTITUTE(REPLACE('個人エントリー'!N14,3,0,"分"),".","秒"))</f>
        <v>0</v>
      </c>
      <c r="O16" s="66">
        <f>'個人エントリー'!O14</f>
        <v>0</v>
      </c>
      <c r="P16" s="35">
        <f>'個人エントリー'!P14</f>
        <v>0</v>
      </c>
      <c r="Q16" s="65">
        <f>IF('個人エントリー'!Q14="",0,SUBSTITUTE(REPLACE('個人エントリー'!Q14,3,0,"分"),".","秒"))</f>
        <v>0</v>
      </c>
    </row>
    <row r="17" spans="1:17" ht="17.25" customHeight="1">
      <c r="A17" s="35">
        <f>'個人エントリー'!A15</f>
      </c>
      <c r="B17" s="35">
        <f>'個人エントリー'!B15</f>
        <v>0</v>
      </c>
      <c r="C17" s="35">
        <f>'個人エントリー'!C15</f>
        <v>0</v>
      </c>
      <c r="D17" s="35">
        <f>'個人エントリー'!D15</f>
        <v>0</v>
      </c>
      <c r="E17" s="66">
        <f>'個人エントリー'!E15</f>
        <v>0</v>
      </c>
      <c r="F17" s="66">
        <f>'個人エントリー'!F15</f>
        <v>0</v>
      </c>
      <c r="G17" s="35">
        <f>'個人エントリー'!G15</f>
        <v>0</v>
      </c>
      <c r="H17" s="35" t="str">
        <f>'個人エントリー'!H15</f>
        <v>　</v>
      </c>
      <c r="I17" s="66">
        <f>'個人エントリー'!I15</f>
        <v>0</v>
      </c>
      <c r="J17" s="35">
        <f>'個人エントリー'!J15</f>
        <v>0</v>
      </c>
      <c r="K17" s="65">
        <f>IF('個人エントリー'!K15="",0,SUBSTITUTE(REPLACE('個人エントリー'!K15,3,0,"分"),".","秒"))</f>
        <v>0</v>
      </c>
      <c r="L17" s="66">
        <f>'個人エントリー'!L15</f>
        <v>0</v>
      </c>
      <c r="M17" s="35">
        <f>'個人エントリー'!M15</f>
        <v>0</v>
      </c>
      <c r="N17" s="65">
        <f>IF('個人エントリー'!N15="",0,SUBSTITUTE(REPLACE('個人エントリー'!N15,3,0,"分"),".","秒"))</f>
        <v>0</v>
      </c>
      <c r="O17" s="66">
        <f>'個人エントリー'!O15</f>
        <v>0</v>
      </c>
      <c r="P17" s="35">
        <f>'個人エントリー'!P15</f>
        <v>0</v>
      </c>
      <c r="Q17" s="65">
        <f>IF('個人エントリー'!Q15="",0,SUBSTITUTE(REPLACE('個人エントリー'!Q15,3,0,"分"),".","秒"))</f>
        <v>0</v>
      </c>
    </row>
    <row r="18" spans="1:17" ht="17.25" customHeight="1">
      <c r="A18" s="35">
        <f>'個人エントリー'!A16</f>
      </c>
      <c r="B18" s="35">
        <f>'個人エントリー'!B16</f>
        <v>0</v>
      </c>
      <c r="C18" s="35">
        <f>'個人エントリー'!C16</f>
        <v>0</v>
      </c>
      <c r="D18" s="35">
        <f>'個人エントリー'!D16</f>
        <v>0</v>
      </c>
      <c r="E18" s="66">
        <f>'個人エントリー'!E16</f>
        <v>0</v>
      </c>
      <c r="F18" s="66">
        <f>'個人エントリー'!F16</f>
        <v>0</v>
      </c>
      <c r="G18" s="35">
        <f>'個人エントリー'!G16</f>
        <v>0</v>
      </c>
      <c r="H18" s="35" t="str">
        <f>'個人エントリー'!H16</f>
        <v>　</v>
      </c>
      <c r="I18" s="66">
        <f>'個人エントリー'!I16</f>
        <v>0</v>
      </c>
      <c r="J18" s="35">
        <f>'個人エントリー'!J16</f>
        <v>0</v>
      </c>
      <c r="K18" s="65">
        <f>IF('個人エントリー'!K16="",0,SUBSTITUTE(REPLACE('個人エントリー'!K16,3,0,"分"),".","秒"))</f>
        <v>0</v>
      </c>
      <c r="L18" s="66">
        <f>'個人エントリー'!L16</f>
        <v>0</v>
      </c>
      <c r="M18" s="35">
        <f>'個人エントリー'!M16</f>
        <v>0</v>
      </c>
      <c r="N18" s="65">
        <f>IF('個人エントリー'!N16="",0,SUBSTITUTE(REPLACE('個人エントリー'!N16,3,0,"分"),".","秒"))</f>
        <v>0</v>
      </c>
      <c r="O18" s="66">
        <f>'個人エントリー'!O16</f>
        <v>0</v>
      </c>
      <c r="P18" s="35">
        <f>'個人エントリー'!P16</f>
        <v>0</v>
      </c>
      <c r="Q18" s="65">
        <f>IF('個人エントリー'!Q16="",0,SUBSTITUTE(REPLACE('個人エントリー'!Q16,3,0,"分"),".","秒"))</f>
        <v>0</v>
      </c>
    </row>
    <row r="19" spans="1:17" ht="17.25" customHeight="1">
      <c r="A19" s="35">
        <f>'個人エントリー'!A17</f>
      </c>
      <c r="B19" s="35">
        <f>'個人エントリー'!B17</f>
        <v>0</v>
      </c>
      <c r="C19" s="35">
        <f>'個人エントリー'!C17</f>
        <v>0</v>
      </c>
      <c r="D19" s="35">
        <f>'個人エントリー'!D17</f>
        <v>0</v>
      </c>
      <c r="E19" s="66">
        <f>'個人エントリー'!E17</f>
        <v>0</v>
      </c>
      <c r="F19" s="66">
        <f>'個人エントリー'!F17</f>
        <v>0</v>
      </c>
      <c r="G19" s="35">
        <f>'個人エントリー'!G17</f>
        <v>0</v>
      </c>
      <c r="H19" s="35" t="str">
        <f>'個人エントリー'!H17</f>
        <v>　</v>
      </c>
      <c r="I19" s="66">
        <f>'個人エントリー'!I17</f>
        <v>0</v>
      </c>
      <c r="J19" s="35">
        <f>'個人エントリー'!J17</f>
        <v>0</v>
      </c>
      <c r="K19" s="65">
        <f>IF('個人エントリー'!K17="",0,SUBSTITUTE(REPLACE('個人エントリー'!K17,3,0,"分"),".","秒"))</f>
        <v>0</v>
      </c>
      <c r="L19" s="66">
        <f>'個人エントリー'!L17</f>
        <v>0</v>
      </c>
      <c r="M19" s="35">
        <f>'個人エントリー'!M17</f>
        <v>0</v>
      </c>
      <c r="N19" s="65">
        <f>IF('個人エントリー'!N17="",0,SUBSTITUTE(REPLACE('個人エントリー'!N17,3,0,"分"),".","秒"))</f>
        <v>0</v>
      </c>
      <c r="O19" s="66">
        <f>'個人エントリー'!O17</f>
        <v>0</v>
      </c>
      <c r="P19" s="35">
        <f>'個人エントリー'!P17</f>
        <v>0</v>
      </c>
      <c r="Q19" s="65">
        <f>IF('個人エントリー'!Q17="",0,SUBSTITUTE(REPLACE('個人エントリー'!Q17,3,0,"分"),".","秒"))</f>
        <v>0</v>
      </c>
    </row>
    <row r="20" spans="1:17" ht="17.25" customHeight="1">
      <c r="A20" s="35">
        <f>'個人エントリー'!A18</f>
      </c>
      <c r="B20" s="35">
        <f>'個人エントリー'!B18</f>
        <v>0</v>
      </c>
      <c r="C20" s="35">
        <f>'個人エントリー'!C18</f>
        <v>0</v>
      </c>
      <c r="D20" s="35">
        <f>'個人エントリー'!D18</f>
        <v>0</v>
      </c>
      <c r="E20" s="66">
        <f>'個人エントリー'!E18</f>
        <v>0</v>
      </c>
      <c r="F20" s="66">
        <f>'個人エントリー'!F18</f>
        <v>0</v>
      </c>
      <c r="G20" s="35">
        <f>'個人エントリー'!G18</f>
        <v>0</v>
      </c>
      <c r="H20" s="35" t="str">
        <f>'個人エントリー'!H18</f>
        <v>　</v>
      </c>
      <c r="I20" s="66">
        <f>'個人エントリー'!I18</f>
        <v>0</v>
      </c>
      <c r="J20" s="35">
        <f>'個人エントリー'!J18</f>
        <v>0</v>
      </c>
      <c r="K20" s="65">
        <f>IF('個人エントリー'!K18="",0,SUBSTITUTE(REPLACE('個人エントリー'!K18,3,0,"分"),".","秒"))</f>
        <v>0</v>
      </c>
      <c r="L20" s="66">
        <f>'個人エントリー'!L18</f>
        <v>0</v>
      </c>
      <c r="M20" s="35">
        <f>'個人エントリー'!M18</f>
        <v>0</v>
      </c>
      <c r="N20" s="65">
        <f>IF('個人エントリー'!N18="",0,SUBSTITUTE(REPLACE('個人エントリー'!N18,3,0,"分"),".","秒"))</f>
        <v>0</v>
      </c>
      <c r="O20" s="66">
        <f>'個人エントリー'!O18</f>
        <v>0</v>
      </c>
      <c r="P20" s="35">
        <f>'個人エントリー'!P18</f>
        <v>0</v>
      </c>
      <c r="Q20" s="65">
        <f>IF('個人エントリー'!Q18="",0,SUBSTITUTE(REPLACE('個人エントリー'!Q18,3,0,"分"),".","秒"))</f>
        <v>0</v>
      </c>
    </row>
    <row r="21" spans="1:17" ht="17.25" customHeight="1">
      <c r="A21" s="35">
        <f>'個人エントリー'!A19</f>
      </c>
      <c r="B21" s="35">
        <f>'個人エントリー'!B19</f>
        <v>0</v>
      </c>
      <c r="C21" s="35">
        <f>'個人エントリー'!C19</f>
        <v>0</v>
      </c>
      <c r="D21" s="35">
        <f>'個人エントリー'!D19</f>
        <v>0</v>
      </c>
      <c r="E21" s="66">
        <f>'個人エントリー'!E19</f>
        <v>0</v>
      </c>
      <c r="F21" s="66">
        <f>'個人エントリー'!F19</f>
        <v>0</v>
      </c>
      <c r="G21" s="35">
        <f>'個人エントリー'!G19</f>
        <v>0</v>
      </c>
      <c r="H21" s="35" t="str">
        <f>'個人エントリー'!H19</f>
        <v>　</v>
      </c>
      <c r="I21" s="66">
        <f>'個人エントリー'!I19</f>
        <v>0</v>
      </c>
      <c r="J21" s="35">
        <f>'個人エントリー'!J19</f>
        <v>0</v>
      </c>
      <c r="K21" s="65">
        <f>IF('個人エントリー'!K19="",0,SUBSTITUTE(REPLACE('個人エントリー'!K19,3,0,"分"),".","秒"))</f>
        <v>0</v>
      </c>
      <c r="L21" s="66">
        <f>'個人エントリー'!L19</f>
        <v>0</v>
      </c>
      <c r="M21" s="35">
        <f>'個人エントリー'!M19</f>
        <v>0</v>
      </c>
      <c r="N21" s="65">
        <f>IF('個人エントリー'!N19="",0,SUBSTITUTE(REPLACE('個人エントリー'!N19,3,0,"分"),".","秒"))</f>
        <v>0</v>
      </c>
      <c r="O21" s="66">
        <f>'個人エントリー'!O19</f>
        <v>0</v>
      </c>
      <c r="P21" s="35">
        <f>'個人エントリー'!P19</f>
        <v>0</v>
      </c>
      <c r="Q21" s="65">
        <f>IF('個人エントリー'!Q19="",0,SUBSTITUTE(REPLACE('個人エントリー'!Q19,3,0,"分"),".","秒"))</f>
        <v>0</v>
      </c>
    </row>
    <row r="22" spans="1:17" ht="17.25" customHeight="1">
      <c r="A22" s="35">
        <f>'個人エントリー'!A20</f>
      </c>
      <c r="B22" s="35">
        <f>'個人エントリー'!B20</f>
        <v>0</v>
      </c>
      <c r="C22" s="35">
        <f>'個人エントリー'!C20</f>
        <v>0</v>
      </c>
      <c r="D22" s="35">
        <f>'個人エントリー'!D20</f>
        <v>0</v>
      </c>
      <c r="E22" s="66">
        <f>'個人エントリー'!E20</f>
        <v>0</v>
      </c>
      <c r="F22" s="66">
        <f>'個人エントリー'!F20</f>
        <v>0</v>
      </c>
      <c r="G22" s="35">
        <f>'個人エントリー'!G20</f>
        <v>0</v>
      </c>
      <c r="H22" s="35" t="str">
        <f>'個人エントリー'!H20</f>
        <v>　</v>
      </c>
      <c r="I22" s="66">
        <f>'個人エントリー'!I20</f>
        <v>0</v>
      </c>
      <c r="J22" s="35">
        <f>'個人エントリー'!J20</f>
        <v>0</v>
      </c>
      <c r="K22" s="65">
        <f>IF('個人エントリー'!K20="",0,SUBSTITUTE(REPLACE('個人エントリー'!K20,3,0,"分"),".","秒"))</f>
        <v>0</v>
      </c>
      <c r="L22" s="66">
        <f>'個人エントリー'!L20</f>
        <v>0</v>
      </c>
      <c r="M22" s="35">
        <f>'個人エントリー'!M20</f>
        <v>0</v>
      </c>
      <c r="N22" s="65">
        <f>IF('個人エントリー'!N20="",0,SUBSTITUTE(REPLACE('個人エントリー'!N20,3,0,"分"),".","秒"))</f>
        <v>0</v>
      </c>
      <c r="O22" s="66">
        <f>'個人エントリー'!O20</f>
        <v>0</v>
      </c>
      <c r="P22" s="35">
        <f>'個人エントリー'!P20</f>
        <v>0</v>
      </c>
      <c r="Q22" s="65">
        <f>IF('個人エントリー'!Q20="",0,SUBSTITUTE(REPLACE('個人エントリー'!Q20,3,0,"分"),".","秒"))</f>
        <v>0</v>
      </c>
    </row>
    <row r="23" spans="1:17" ht="17.25" customHeight="1">
      <c r="A23" s="35">
        <f>'個人エントリー'!A21</f>
      </c>
      <c r="B23" s="35">
        <f>'個人エントリー'!B21</f>
        <v>0</v>
      </c>
      <c r="C23" s="35">
        <f>'個人エントリー'!C21</f>
        <v>0</v>
      </c>
      <c r="D23" s="35">
        <f>'個人エントリー'!D21</f>
        <v>0</v>
      </c>
      <c r="E23" s="66">
        <f>'個人エントリー'!E21</f>
        <v>0</v>
      </c>
      <c r="F23" s="66">
        <f>'個人エントリー'!F21</f>
        <v>0</v>
      </c>
      <c r="G23" s="35">
        <f>'個人エントリー'!G21</f>
        <v>0</v>
      </c>
      <c r="H23" s="35" t="str">
        <f>'個人エントリー'!H21</f>
        <v>　</v>
      </c>
      <c r="I23" s="66">
        <f>'個人エントリー'!I21</f>
        <v>0</v>
      </c>
      <c r="J23" s="35">
        <f>'個人エントリー'!J21</f>
        <v>0</v>
      </c>
      <c r="K23" s="65">
        <f>IF('個人エントリー'!K21="",0,SUBSTITUTE(REPLACE('個人エントリー'!K21,3,0,"分"),".","秒"))</f>
        <v>0</v>
      </c>
      <c r="L23" s="66">
        <f>'個人エントリー'!L21</f>
        <v>0</v>
      </c>
      <c r="M23" s="35">
        <f>'個人エントリー'!M21</f>
        <v>0</v>
      </c>
      <c r="N23" s="65">
        <f>IF('個人エントリー'!N21="",0,SUBSTITUTE(REPLACE('個人エントリー'!N21,3,0,"分"),".","秒"))</f>
        <v>0</v>
      </c>
      <c r="O23" s="66">
        <f>'個人エントリー'!O21</f>
        <v>0</v>
      </c>
      <c r="P23" s="35">
        <f>'個人エントリー'!P21</f>
        <v>0</v>
      </c>
      <c r="Q23" s="65">
        <f>IF('個人エントリー'!Q21="",0,SUBSTITUTE(REPLACE('個人エントリー'!Q21,3,0,"分"),".","秒"))</f>
        <v>0</v>
      </c>
    </row>
    <row r="24" spans="1:17" ht="17.25" customHeight="1">
      <c r="A24" s="35">
        <f>'個人エントリー'!A22</f>
      </c>
      <c r="B24" s="35">
        <f>'個人エントリー'!B22</f>
        <v>0</v>
      </c>
      <c r="C24" s="35">
        <f>'個人エントリー'!C22</f>
        <v>0</v>
      </c>
      <c r="D24" s="35">
        <f>'個人エントリー'!D22</f>
        <v>0</v>
      </c>
      <c r="E24" s="66">
        <f>'個人エントリー'!E22</f>
        <v>0</v>
      </c>
      <c r="F24" s="66">
        <f>'個人エントリー'!F22</f>
        <v>0</v>
      </c>
      <c r="G24" s="35">
        <f>'個人エントリー'!G22</f>
        <v>0</v>
      </c>
      <c r="H24" s="35" t="str">
        <f>'個人エントリー'!H22</f>
        <v>　</v>
      </c>
      <c r="I24" s="66">
        <f>'個人エントリー'!I22</f>
        <v>0</v>
      </c>
      <c r="J24" s="35">
        <f>'個人エントリー'!J22</f>
        <v>0</v>
      </c>
      <c r="K24" s="65">
        <f>IF('個人エントリー'!K22="",0,SUBSTITUTE(REPLACE('個人エントリー'!K22,3,0,"分"),".","秒"))</f>
        <v>0</v>
      </c>
      <c r="L24" s="66">
        <f>'個人エントリー'!L22</f>
        <v>0</v>
      </c>
      <c r="M24" s="35">
        <f>'個人エントリー'!M22</f>
        <v>0</v>
      </c>
      <c r="N24" s="65">
        <f>IF('個人エントリー'!N22="",0,SUBSTITUTE(REPLACE('個人エントリー'!N22,3,0,"分"),".","秒"))</f>
        <v>0</v>
      </c>
      <c r="O24" s="66">
        <f>'個人エントリー'!O22</f>
        <v>0</v>
      </c>
      <c r="P24" s="35">
        <f>'個人エントリー'!P22</f>
        <v>0</v>
      </c>
      <c r="Q24" s="65">
        <f>IF('個人エントリー'!Q22="",0,SUBSTITUTE(REPLACE('個人エントリー'!Q22,3,0,"分"),".","秒"))</f>
        <v>0</v>
      </c>
    </row>
    <row r="25" spans="1:17" ht="17.25" customHeight="1">
      <c r="A25" s="35">
        <f>'個人エントリー'!A23</f>
      </c>
      <c r="B25" s="35">
        <f>'個人エントリー'!B23</f>
        <v>0</v>
      </c>
      <c r="C25" s="35">
        <f>'個人エントリー'!C23</f>
        <v>0</v>
      </c>
      <c r="D25" s="35">
        <f>'個人エントリー'!D23</f>
        <v>0</v>
      </c>
      <c r="E25" s="66">
        <f>'個人エントリー'!E23</f>
        <v>0</v>
      </c>
      <c r="F25" s="66">
        <f>'個人エントリー'!F23</f>
        <v>0</v>
      </c>
      <c r="G25" s="35">
        <f>'個人エントリー'!G23</f>
        <v>0</v>
      </c>
      <c r="H25" s="35" t="str">
        <f>'個人エントリー'!H23</f>
        <v>　</v>
      </c>
      <c r="I25" s="66">
        <f>'個人エントリー'!I23</f>
        <v>0</v>
      </c>
      <c r="J25" s="35">
        <f>'個人エントリー'!J23</f>
        <v>0</v>
      </c>
      <c r="K25" s="65">
        <f>IF('個人エントリー'!K23="",0,SUBSTITUTE(REPLACE('個人エントリー'!K23,3,0,"分"),".","秒"))</f>
        <v>0</v>
      </c>
      <c r="L25" s="66">
        <f>'個人エントリー'!L23</f>
        <v>0</v>
      </c>
      <c r="M25" s="35">
        <f>'個人エントリー'!M23</f>
        <v>0</v>
      </c>
      <c r="N25" s="65">
        <f>IF('個人エントリー'!N23="",0,SUBSTITUTE(REPLACE('個人エントリー'!N23,3,0,"分"),".","秒"))</f>
        <v>0</v>
      </c>
      <c r="O25" s="66">
        <f>'個人エントリー'!O23</f>
        <v>0</v>
      </c>
      <c r="P25" s="35">
        <f>'個人エントリー'!P23</f>
        <v>0</v>
      </c>
      <c r="Q25" s="65">
        <f>IF('個人エントリー'!Q23="",0,SUBSTITUTE(REPLACE('個人エントリー'!Q23,3,0,"分"),".","秒"))</f>
        <v>0</v>
      </c>
    </row>
    <row r="26" spans="1:17" ht="17.25" customHeight="1">
      <c r="A26" s="35">
        <f>'個人エントリー'!A24</f>
      </c>
      <c r="B26" s="35">
        <f>'個人エントリー'!B24</f>
        <v>0</v>
      </c>
      <c r="C26" s="35">
        <f>'個人エントリー'!C24</f>
        <v>0</v>
      </c>
      <c r="D26" s="35">
        <f>'個人エントリー'!D24</f>
        <v>0</v>
      </c>
      <c r="E26" s="66">
        <f>'個人エントリー'!E24</f>
        <v>0</v>
      </c>
      <c r="F26" s="66">
        <f>'個人エントリー'!F24</f>
        <v>0</v>
      </c>
      <c r="G26" s="35">
        <f>'個人エントリー'!G24</f>
        <v>0</v>
      </c>
      <c r="H26" s="35" t="str">
        <f>'個人エントリー'!H24</f>
        <v>　</v>
      </c>
      <c r="I26" s="66">
        <f>'個人エントリー'!I24</f>
        <v>0</v>
      </c>
      <c r="J26" s="35">
        <f>'個人エントリー'!J24</f>
        <v>0</v>
      </c>
      <c r="K26" s="65">
        <f>IF('個人エントリー'!K24="",0,SUBSTITUTE(REPLACE('個人エントリー'!K24,3,0,"分"),".","秒"))</f>
        <v>0</v>
      </c>
      <c r="L26" s="66">
        <f>'個人エントリー'!L24</f>
        <v>0</v>
      </c>
      <c r="M26" s="35">
        <f>'個人エントリー'!M24</f>
        <v>0</v>
      </c>
      <c r="N26" s="65">
        <f>IF('個人エントリー'!N24="",0,SUBSTITUTE(REPLACE('個人エントリー'!N24,3,0,"分"),".","秒"))</f>
        <v>0</v>
      </c>
      <c r="O26" s="66">
        <f>'個人エントリー'!O24</f>
        <v>0</v>
      </c>
      <c r="P26" s="35">
        <f>'個人エントリー'!P24</f>
        <v>0</v>
      </c>
      <c r="Q26" s="65">
        <f>IF('個人エントリー'!Q24="",0,SUBSTITUTE(REPLACE('個人エントリー'!Q24,3,0,"分"),".","秒"))</f>
        <v>0</v>
      </c>
    </row>
    <row r="27" spans="1:17" ht="17.25" customHeight="1">
      <c r="A27" s="35">
        <f>'個人エントリー'!A25</f>
      </c>
      <c r="B27" s="35">
        <f>'個人エントリー'!B25</f>
        <v>0</v>
      </c>
      <c r="C27" s="35">
        <f>'個人エントリー'!C25</f>
        <v>0</v>
      </c>
      <c r="D27" s="35">
        <f>'個人エントリー'!D25</f>
        <v>0</v>
      </c>
      <c r="E27" s="66">
        <f>'個人エントリー'!E25</f>
        <v>0</v>
      </c>
      <c r="F27" s="66">
        <f>'個人エントリー'!F25</f>
        <v>0</v>
      </c>
      <c r="G27" s="35">
        <f>'個人エントリー'!G25</f>
        <v>0</v>
      </c>
      <c r="H27" s="35" t="str">
        <f>'個人エントリー'!H25</f>
        <v>　</v>
      </c>
      <c r="I27" s="66">
        <f>'個人エントリー'!I25</f>
        <v>0</v>
      </c>
      <c r="J27" s="35">
        <f>'個人エントリー'!J25</f>
        <v>0</v>
      </c>
      <c r="K27" s="65">
        <f>IF('個人エントリー'!K25="",0,SUBSTITUTE(REPLACE('個人エントリー'!K25,3,0,"分"),".","秒"))</f>
        <v>0</v>
      </c>
      <c r="L27" s="66">
        <f>'個人エントリー'!L25</f>
        <v>0</v>
      </c>
      <c r="M27" s="35">
        <f>'個人エントリー'!M25</f>
        <v>0</v>
      </c>
      <c r="N27" s="65">
        <f>IF('個人エントリー'!N25="",0,SUBSTITUTE(REPLACE('個人エントリー'!N25,3,0,"分"),".","秒"))</f>
        <v>0</v>
      </c>
      <c r="O27" s="66">
        <f>'個人エントリー'!O25</f>
        <v>0</v>
      </c>
      <c r="P27" s="35">
        <f>'個人エントリー'!P25</f>
        <v>0</v>
      </c>
      <c r="Q27" s="65">
        <f>IF('個人エントリー'!Q25="",0,SUBSTITUTE(REPLACE('個人エントリー'!Q25,3,0,"分"),".","秒"))</f>
        <v>0</v>
      </c>
    </row>
    <row r="28" spans="1:17" ht="17.25" customHeight="1">
      <c r="A28" s="35">
        <f>'個人エントリー'!A26</f>
      </c>
      <c r="B28" s="35">
        <f>'個人エントリー'!B26</f>
        <v>0</v>
      </c>
      <c r="C28" s="35">
        <f>'個人エントリー'!C26</f>
        <v>0</v>
      </c>
      <c r="D28" s="35">
        <f>'個人エントリー'!D26</f>
        <v>0</v>
      </c>
      <c r="E28" s="66">
        <f>'個人エントリー'!E26</f>
        <v>0</v>
      </c>
      <c r="F28" s="66">
        <f>'個人エントリー'!F26</f>
        <v>0</v>
      </c>
      <c r="G28" s="35">
        <f>'個人エントリー'!G26</f>
        <v>0</v>
      </c>
      <c r="H28" s="35" t="str">
        <f>'個人エントリー'!H26</f>
        <v>　</v>
      </c>
      <c r="I28" s="66">
        <f>'個人エントリー'!I26</f>
        <v>0</v>
      </c>
      <c r="J28" s="35">
        <f>'個人エントリー'!J26</f>
        <v>0</v>
      </c>
      <c r="K28" s="65">
        <f>IF('個人エントリー'!K26="",0,SUBSTITUTE(REPLACE('個人エントリー'!K26,3,0,"分"),".","秒"))</f>
        <v>0</v>
      </c>
      <c r="L28" s="66">
        <f>'個人エントリー'!L26</f>
        <v>0</v>
      </c>
      <c r="M28" s="35">
        <f>'個人エントリー'!M26</f>
        <v>0</v>
      </c>
      <c r="N28" s="65">
        <f>IF('個人エントリー'!N26="",0,SUBSTITUTE(REPLACE('個人エントリー'!N26,3,0,"分"),".","秒"))</f>
        <v>0</v>
      </c>
      <c r="O28" s="66">
        <f>'個人エントリー'!O26</f>
        <v>0</v>
      </c>
      <c r="P28" s="35">
        <f>'個人エントリー'!P26</f>
        <v>0</v>
      </c>
      <c r="Q28" s="65">
        <f>IF('個人エントリー'!Q26="",0,SUBSTITUTE(REPLACE('個人エントリー'!Q26,3,0,"分"),".","秒"))</f>
        <v>0</v>
      </c>
    </row>
    <row r="29" spans="1:17" ht="17.25" customHeight="1">
      <c r="A29" s="35">
        <f>'個人エントリー'!A27</f>
      </c>
      <c r="B29" s="35">
        <f>'個人エントリー'!B27</f>
        <v>0</v>
      </c>
      <c r="C29" s="35">
        <f>'個人エントリー'!C27</f>
        <v>0</v>
      </c>
      <c r="D29" s="35">
        <f>'個人エントリー'!D27</f>
        <v>0</v>
      </c>
      <c r="E29" s="66">
        <f>'個人エントリー'!E27</f>
        <v>0</v>
      </c>
      <c r="F29" s="66">
        <f>'個人エントリー'!F27</f>
        <v>0</v>
      </c>
      <c r="G29" s="35">
        <f>'個人エントリー'!G27</f>
        <v>0</v>
      </c>
      <c r="H29" s="35" t="str">
        <f>'個人エントリー'!H27</f>
        <v>　</v>
      </c>
      <c r="I29" s="66">
        <f>'個人エントリー'!I27</f>
        <v>0</v>
      </c>
      <c r="J29" s="35">
        <f>'個人エントリー'!J27</f>
        <v>0</v>
      </c>
      <c r="K29" s="65">
        <f>IF('個人エントリー'!K27="",0,SUBSTITUTE(REPLACE('個人エントリー'!K27,3,0,"分"),".","秒"))</f>
        <v>0</v>
      </c>
      <c r="L29" s="66">
        <f>'個人エントリー'!L27</f>
        <v>0</v>
      </c>
      <c r="M29" s="35">
        <f>'個人エントリー'!M27</f>
        <v>0</v>
      </c>
      <c r="N29" s="65">
        <f>IF('個人エントリー'!N27="",0,SUBSTITUTE(REPLACE('個人エントリー'!N27,3,0,"分"),".","秒"))</f>
        <v>0</v>
      </c>
      <c r="O29" s="66">
        <f>'個人エントリー'!O27</f>
        <v>0</v>
      </c>
      <c r="P29" s="35">
        <f>'個人エントリー'!P27</f>
        <v>0</v>
      </c>
      <c r="Q29" s="65">
        <f>IF('個人エントリー'!Q27="",0,SUBSTITUTE(REPLACE('個人エントリー'!Q27,3,0,"分"),".","秒"))</f>
        <v>0</v>
      </c>
    </row>
    <row r="30" spans="1:17" ht="17.25" customHeight="1">
      <c r="A30" s="35">
        <f>'個人エントリー'!A28</f>
      </c>
      <c r="B30" s="35">
        <f>'個人エントリー'!B28</f>
        <v>0</v>
      </c>
      <c r="C30" s="35">
        <f>'個人エントリー'!C28</f>
        <v>0</v>
      </c>
      <c r="D30" s="35">
        <f>'個人エントリー'!D28</f>
        <v>0</v>
      </c>
      <c r="E30" s="66">
        <f>'個人エントリー'!E28</f>
        <v>0</v>
      </c>
      <c r="F30" s="66">
        <f>'個人エントリー'!F28</f>
        <v>0</v>
      </c>
      <c r="G30" s="35">
        <f>'個人エントリー'!G28</f>
        <v>0</v>
      </c>
      <c r="H30" s="35" t="str">
        <f>'個人エントリー'!H28</f>
        <v>　</v>
      </c>
      <c r="I30" s="66">
        <f>'個人エントリー'!I28</f>
        <v>0</v>
      </c>
      <c r="J30" s="35">
        <f>'個人エントリー'!J28</f>
        <v>0</v>
      </c>
      <c r="K30" s="65">
        <f>IF('個人エントリー'!K28="",0,SUBSTITUTE(REPLACE('個人エントリー'!K28,3,0,"分"),".","秒"))</f>
        <v>0</v>
      </c>
      <c r="L30" s="66">
        <f>'個人エントリー'!L28</f>
        <v>0</v>
      </c>
      <c r="M30" s="35">
        <f>'個人エントリー'!M28</f>
        <v>0</v>
      </c>
      <c r="N30" s="65">
        <f>IF('個人エントリー'!N28="",0,SUBSTITUTE(REPLACE('個人エントリー'!N28,3,0,"分"),".","秒"))</f>
        <v>0</v>
      </c>
      <c r="O30" s="66">
        <f>'個人エントリー'!O28</f>
        <v>0</v>
      </c>
      <c r="P30" s="35">
        <f>'個人エントリー'!P28</f>
        <v>0</v>
      </c>
      <c r="Q30" s="65">
        <f>IF('個人エントリー'!Q28="",0,SUBSTITUTE(REPLACE('個人エントリー'!Q28,3,0,"分"),".","秒"))</f>
        <v>0</v>
      </c>
    </row>
    <row r="31" spans="1:17" ht="17.25" customHeight="1">
      <c r="A31" s="35">
        <f>'個人エントリー'!A29</f>
      </c>
      <c r="B31" s="35">
        <f>'個人エントリー'!B29</f>
        <v>0</v>
      </c>
      <c r="C31" s="35">
        <f>'個人エントリー'!C29</f>
        <v>0</v>
      </c>
      <c r="D31" s="35">
        <f>'個人エントリー'!D29</f>
        <v>0</v>
      </c>
      <c r="E31" s="66">
        <f>'個人エントリー'!E29</f>
        <v>0</v>
      </c>
      <c r="F31" s="66">
        <f>'個人エントリー'!F29</f>
        <v>0</v>
      </c>
      <c r="G31" s="35">
        <f>'個人エントリー'!G29</f>
        <v>0</v>
      </c>
      <c r="H31" s="35" t="str">
        <f>'個人エントリー'!H29</f>
        <v>　</v>
      </c>
      <c r="I31" s="66">
        <f>'個人エントリー'!I29</f>
        <v>0</v>
      </c>
      <c r="J31" s="35">
        <f>'個人エントリー'!J29</f>
        <v>0</v>
      </c>
      <c r="K31" s="65">
        <f>IF('個人エントリー'!K29="",0,SUBSTITUTE(REPLACE('個人エントリー'!K29,3,0,"分"),".","秒"))</f>
        <v>0</v>
      </c>
      <c r="L31" s="66">
        <f>'個人エントリー'!L29</f>
        <v>0</v>
      </c>
      <c r="M31" s="35">
        <f>'個人エントリー'!M29</f>
        <v>0</v>
      </c>
      <c r="N31" s="65">
        <f>IF('個人エントリー'!N29="",0,SUBSTITUTE(REPLACE('個人エントリー'!N29,3,0,"分"),".","秒"))</f>
        <v>0</v>
      </c>
      <c r="O31" s="66">
        <f>'個人エントリー'!O29</f>
        <v>0</v>
      </c>
      <c r="P31" s="35">
        <f>'個人エントリー'!P29</f>
        <v>0</v>
      </c>
      <c r="Q31" s="65">
        <f>IF('個人エントリー'!Q29="",0,SUBSTITUTE(REPLACE('個人エントリー'!Q29,3,0,"分"),".","秒"))</f>
        <v>0</v>
      </c>
    </row>
    <row r="32" spans="1:17" ht="17.25" customHeight="1">
      <c r="A32" s="35">
        <f>'個人エントリー'!A30</f>
      </c>
      <c r="B32" s="35">
        <f>'個人エントリー'!B30</f>
        <v>0</v>
      </c>
      <c r="C32" s="35">
        <f>'個人エントリー'!C30</f>
        <v>0</v>
      </c>
      <c r="D32" s="35">
        <f>'個人エントリー'!D30</f>
        <v>0</v>
      </c>
      <c r="E32" s="66">
        <f>'個人エントリー'!E30</f>
        <v>0</v>
      </c>
      <c r="F32" s="66">
        <f>'個人エントリー'!F30</f>
        <v>0</v>
      </c>
      <c r="G32" s="35">
        <f>'個人エントリー'!G30</f>
        <v>0</v>
      </c>
      <c r="H32" s="35" t="str">
        <f>'個人エントリー'!H30</f>
        <v>　</v>
      </c>
      <c r="I32" s="66">
        <f>'個人エントリー'!I30</f>
        <v>0</v>
      </c>
      <c r="J32" s="35">
        <f>'個人エントリー'!J30</f>
        <v>0</v>
      </c>
      <c r="K32" s="65">
        <f>IF('個人エントリー'!K30="",0,SUBSTITUTE(REPLACE('個人エントリー'!K30,3,0,"分"),".","秒"))</f>
        <v>0</v>
      </c>
      <c r="L32" s="66">
        <f>'個人エントリー'!L30</f>
        <v>0</v>
      </c>
      <c r="M32" s="35">
        <f>'個人エントリー'!M30</f>
        <v>0</v>
      </c>
      <c r="N32" s="65">
        <f>IF('個人エントリー'!N30="",0,SUBSTITUTE(REPLACE('個人エントリー'!N30,3,0,"分"),".","秒"))</f>
        <v>0</v>
      </c>
      <c r="O32" s="66">
        <f>'個人エントリー'!O30</f>
        <v>0</v>
      </c>
      <c r="P32" s="35">
        <f>'個人エントリー'!P30</f>
        <v>0</v>
      </c>
      <c r="Q32" s="65">
        <f>IF('個人エントリー'!Q30="",0,SUBSTITUTE(REPLACE('個人エントリー'!Q30,3,0,"分"),".","秒"))</f>
        <v>0</v>
      </c>
    </row>
    <row r="33" spans="1:17" ht="17.25" customHeight="1">
      <c r="A33" s="35">
        <f>'個人エントリー'!A31</f>
      </c>
      <c r="B33" s="35">
        <f>'個人エントリー'!B31</f>
        <v>0</v>
      </c>
      <c r="C33" s="35">
        <f>'個人エントリー'!C31</f>
        <v>0</v>
      </c>
      <c r="D33" s="35">
        <f>'個人エントリー'!D31</f>
        <v>0</v>
      </c>
      <c r="E33" s="66">
        <f>'個人エントリー'!E31</f>
        <v>0</v>
      </c>
      <c r="F33" s="66">
        <f>'個人エントリー'!F31</f>
        <v>0</v>
      </c>
      <c r="G33" s="35">
        <f>'個人エントリー'!G31</f>
        <v>0</v>
      </c>
      <c r="H33" s="35" t="str">
        <f>'個人エントリー'!H31</f>
        <v>　</v>
      </c>
      <c r="I33" s="66">
        <f>'個人エントリー'!I31</f>
        <v>0</v>
      </c>
      <c r="J33" s="35">
        <f>'個人エントリー'!J31</f>
        <v>0</v>
      </c>
      <c r="K33" s="65">
        <f>IF('個人エントリー'!K31="",0,SUBSTITUTE(REPLACE('個人エントリー'!K31,3,0,"分"),".","秒"))</f>
        <v>0</v>
      </c>
      <c r="L33" s="66">
        <f>'個人エントリー'!L31</f>
        <v>0</v>
      </c>
      <c r="M33" s="35">
        <f>'個人エントリー'!M31</f>
        <v>0</v>
      </c>
      <c r="N33" s="65">
        <f>IF('個人エントリー'!N31="",0,SUBSTITUTE(REPLACE('個人エントリー'!N31,3,0,"分"),".","秒"))</f>
        <v>0</v>
      </c>
      <c r="O33" s="66">
        <f>'個人エントリー'!O31</f>
        <v>0</v>
      </c>
      <c r="P33" s="35">
        <f>'個人エントリー'!P31</f>
        <v>0</v>
      </c>
      <c r="Q33" s="65">
        <f>IF('個人エントリー'!Q31="",0,SUBSTITUTE(REPLACE('個人エントリー'!Q31,3,0,"分"),".","秒"))</f>
        <v>0</v>
      </c>
    </row>
    <row r="34" spans="1:17" ht="17.25" customHeight="1">
      <c r="A34" s="35">
        <f>'個人エントリー'!A32</f>
      </c>
      <c r="B34" s="35">
        <f>'個人エントリー'!B32</f>
        <v>0</v>
      </c>
      <c r="C34" s="35">
        <f>'個人エントリー'!C32</f>
        <v>0</v>
      </c>
      <c r="D34" s="35">
        <f>'個人エントリー'!D32</f>
        <v>0</v>
      </c>
      <c r="E34" s="66">
        <f>'個人エントリー'!E32</f>
        <v>0</v>
      </c>
      <c r="F34" s="66">
        <f>'個人エントリー'!F32</f>
        <v>0</v>
      </c>
      <c r="G34" s="35">
        <f>'個人エントリー'!G32</f>
        <v>0</v>
      </c>
      <c r="H34" s="35" t="str">
        <f>'個人エントリー'!H32</f>
        <v>　</v>
      </c>
      <c r="I34" s="66">
        <f>'個人エントリー'!I32</f>
        <v>0</v>
      </c>
      <c r="J34" s="35">
        <f>'個人エントリー'!J32</f>
        <v>0</v>
      </c>
      <c r="K34" s="65">
        <f>IF('個人エントリー'!K32="",0,SUBSTITUTE(REPLACE('個人エントリー'!K32,3,0,"分"),".","秒"))</f>
        <v>0</v>
      </c>
      <c r="L34" s="66">
        <f>'個人エントリー'!L32</f>
        <v>0</v>
      </c>
      <c r="M34" s="35">
        <f>'個人エントリー'!M32</f>
        <v>0</v>
      </c>
      <c r="N34" s="65">
        <f>IF('個人エントリー'!N32="",0,SUBSTITUTE(REPLACE('個人エントリー'!N32,3,0,"分"),".","秒"))</f>
        <v>0</v>
      </c>
      <c r="O34" s="66">
        <f>'個人エントリー'!O32</f>
        <v>0</v>
      </c>
      <c r="P34" s="35">
        <f>'個人エントリー'!P32</f>
        <v>0</v>
      </c>
      <c r="Q34" s="65">
        <f>IF('個人エントリー'!Q32="",0,SUBSTITUTE(REPLACE('個人エントリー'!Q32,3,0,"分"),".","秒"))</f>
        <v>0</v>
      </c>
    </row>
    <row r="35" spans="1:17" ht="17.25" customHeight="1">
      <c r="A35" s="35">
        <f>'個人エントリー'!A33</f>
      </c>
      <c r="B35" s="35">
        <f>'個人エントリー'!B33</f>
        <v>0</v>
      </c>
      <c r="C35" s="35">
        <f>'個人エントリー'!C33</f>
        <v>0</v>
      </c>
      <c r="D35" s="35">
        <f>'個人エントリー'!D33</f>
        <v>0</v>
      </c>
      <c r="E35" s="66">
        <f>'個人エントリー'!E33</f>
        <v>0</v>
      </c>
      <c r="F35" s="66">
        <f>'個人エントリー'!F33</f>
        <v>0</v>
      </c>
      <c r="G35" s="35">
        <f>'個人エントリー'!G33</f>
        <v>0</v>
      </c>
      <c r="H35" s="35" t="str">
        <f>'個人エントリー'!H33</f>
        <v>　</v>
      </c>
      <c r="I35" s="66">
        <f>'個人エントリー'!I33</f>
        <v>0</v>
      </c>
      <c r="J35" s="35">
        <f>'個人エントリー'!J33</f>
        <v>0</v>
      </c>
      <c r="K35" s="65">
        <f>IF('個人エントリー'!K33="",0,SUBSTITUTE(REPLACE('個人エントリー'!K33,3,0,"分"),".","秒"))</f>
        <v>0</v>
      </c>
      <c r="L35" s="66">
        <f>'個人エントリー'!L33</f>
        <v>0</v>
      </c>
      <c r="M35" s="35">
        <f>'個人エントリー'!M33</f>
        <v>0</v>
      </c>
      <c r="N35" s="65">
        <f>IF('個人エントリー'!N33="",0,SUBSTITUTE(REPLACE('個人エントリー'!N33,3,0,"分"),".","秒"))</f>
        <v>0</v>
      </c>
      <c r="O35" s="66">
        <f>'個人エントリー'!O33</f>
        <v>0</v>
      </c>
      <c r="P35" s="35">
        <f>'個人エントリー'!P33</f>
        <v>0</v>
      </c>
      <c r="Q35" s="65">
        <f>IF('個人エントリー'!Q33="",0,SUBSTITUTE(REPLACE('個人エントリー'!Q33,3,0,"分"),".","秒"))</f>
        <v>0</v>
      </c>
    </row>
    <row r="36" spans="1:17" ht="17.25" customHeight="1">
      <c r="A36" s="35">
        <f>'個人エントリー'!A34</f>
      </c>
      <c r="B36" s="35">
        <f>'個人エントリー'!B34</f>
        <v>0</v>
      </c>
      <c r="C36" s="35">
        <f>'個人エントリー'!C34</f>
        <v>0</v>
      </c>
      <c r="D36" s="35">
        <f>'個人エントリー'!D34</f>
        <v>0</v>
      </c>
      <c r="E36" s="66">
        <f>'個人エントリー'!E34</f>
        <v>0</v>
      </c>
      <c r="F36" s="66">
        <f>'個人エントリー'!F34</f>
        <v>0</v>
      </c>
      <c r="G36" s="35">
        <f>'個人エントリー'!G34</f>
        <v>0</v>
      </c>
      <c r="H36" s="35" t="str">
        <f>'個人エントリー'!H34</f>
        <v>　</v>
      </c>
      <c r="I36" s="66">
        <f>'個人エントリー'!I34</f>
        <v>0</v>
      </c>
      <c r="J36" s="35">
        <f>'個人エントリー'!J34</f>
        <v>0</v>
      </c>
      <c r="K36" s="65">
        <f>IF('個人エントリー'!K34="",0,SUBSTITUTE(REPLACE('個人エントリー'!K34,3,0,"分"),".","秒"))</f>
        <v>0</v>
      </c>
      <c r="L36" s="66">
        <f>'個人エントリー'!L34</f>
        <v>0</v>
      </c>
      <c r="M36" s="35">
        <f>'個人エントリー'!M34</f>
        <v>0</v>
      </c>
      <c r="N36" s="65">
        <f>IF('個人エントリー'!N34="",0,SUBSTITUTE(REPLACE('個人エントリー'!N34,3,0,"分"),".","秒"))</f>
        <v>0</v>
      </c>
      <c r="O36" s="66">
        <f>'個人エントリー'!O34</f>
        <v>0</v>
      </c>
      <c r="P36" s="35">
        <f>'個人エントリー'!P34</f>
        <v>0</v>
      </c>
      <c r="Q36" s="65">
        <f>IF('個人エントリー'!Q34="",0,SUBSTITUTE(REPLACE('個人エントリー'!Q34,3,0,"分"),".","秒"))</f>
        <v>0</v>
      </c>
    </row>
    <row r="37" spans="1:17" ht="17.25" customHeight="1">
      <c r="A37" s="35">
        <f>'個人エントリー'!A35</f>
      </c>
      <c r="B37" s="35">
        <f>'個人エントリー'!B35</f>
        <v>0</v>
      </c>
      <c r="C37" s="35">
        <f>'個人エントリー'!C35</f>
        <v>0</v>
      </c>
      <c r="D37" s="35">
        <f>'個人エントリー'!D35</f>
        <v>0</v>
      </c>
      <c r="E37" s="66">
        <f>'個人エントリー'!E35</f>
        <v>0</v>
      </c>
      <c r="F37" s="66">
        <f>'個人エントリー'!F35</f>
        <v>0</v>
      </c>
      <c r="G37" s="35">
        <f>'個人エントリー'!G35</f>
        <v>0</v>
      </c>
      <c r="H37" s="35" t="str">
        <f>'個人エントリー'!H35</f>
        <v>　</v>
      </c>
      <c r="I37" s="66">
        <f>'個人エントリー'!I35</f>
        <v>0</v>
      </c>
      <c r="J37" s="35">
        <f>'個人エントリー'!J35</f>
        <v>0</v>
      </c>
      <c r="K37" s="65">
        <f>IF('個人エントリー'!K35="",0,SUBSTITUTE(REPLACE('個人エントリー'!K35,3,0,"分"),".","秒"))</f>
        <v>0</v>
      </c>
      <c r="L37" s="66">
        <f>'個人エントリー'!L35</f>
        <v>0</v>
      </c>
      <c r="M37" s="35">
        <f>'個人エントリー'!M35</f>
        <v>0</v>
      </c>
      <c r="N37" s="65">
        <f>IF('個人エントリー'!N35="",0,SUBSTITUTE(REPLACE('個人エントリー'!N35,3,0,"分"),".","秒"))</f>
        <v>0</v>
      </c>
      <c r="O37" s="66">
        <f>'個人エントリー'!O35</f>
        <v>0</v>
      </c>
      <c r="P37" s="35">
        <f>'個人エントリー'!P35</f>
        <v>0</v>
      </c>
      <c r="Q37" s="65">
        <f>IF('個人エントリー'!Q35="",0,SUBSTITUTE(REPLACE('個人エントリー'!Q35,3,0,"分"),".","秒"))</f>
        <v>0</v>
      </c>
    </row>
    <row r="38" spans="1:17" ht="17.25" customHeight="1">
      <c r="A38" s="35">
        <f>'個人エントリー'!A36</f>
      </c>
      <c r="B38" s="35">
        <f>'個人エントリー'!B36</f>
        <v>0</v>
      </c>
      <c r="C38" s="35">
        <f>'個人エントリー'!C36</f>
        <v>0</v>
      </c>
      <c r="D38" s="35">
        <f>'個人エントリー'!D36</f>
        <v>0</v>
      </c>
      <c r="E38" s="66">
        <f>'個人エントリー'!E36</f>
        <v>0</v>
      </c>
      <c r="F38" s="66">
        <f>'個人エントリー'!F36</f>
        <v>0</v>
      </c>
      <c r="G38" s="35">
        <f>'個人エントリー'!G36</f>
        <v>0</v>
      </c>
      <c r="H38" s="35" t="str">
        <f>'個人エントリー'!H36</f>
        <v>　</v>
      </c>
      <c r="I38" s="66">
        <f>'個人エントリー'!I36</f>
        <v>0</v>
      </c>
      <c r="J38" s="35">
        <f>'個人エントリー'!J36</f>
        <v>0</v>
      </c>
      <c r="K38" s="65">
        <f>IF('個人エントリー'!K36="",0,SUBSTITUTE(REPLACE('個人エントリー'!K36,3,0,"分"),".","秒"))</f>
        <v>0</v>
      </c>
      <c r="L38" s="66">
        <f>'個人エントリー'!L36</f>
        <v>0</v>
      </c>
      <c r="M38" s="35">
        <f>'個人エントリー'!M36</f>
        <v>0</v>
      </c>
      <c r="N38" s="65">
        <f>IF('個人エントリー'!N36="",0,SUBSTITUTE(REPLACE('個人エントリー'!N36,3,0,"分"),".","秒"))</f>
        <v>0</v>
      </c>
      <c r="O38" s="66">
        <f>'個人エントリー'!O36</f>
        <v>0</v>
      </c>
      <c r="P38" s="35">
        <f>'個人エントリー'!P36</f>
        <v>0</v>
      </c>
      <c r="Q38" s="65">
        <f>IF('個人エントリー'!Q36="",0,SUBSTITUTE(REPLACE('個人エントリー'!Q36,3,0,"分"),".","秒"))</f>
        <v>0</v>
      </c>
    </row>
    <row r="39" spans="1:17" ht="17.25" customHeight="1">
      <c r="A39" s="35">
        <f>'個人エントリー'!A37</f>
      </c>
      <c r="B39" s="35">
        <f>'個人エントリー'!B37</f>
        <v>0</v>
      </c>
      <c r="C39" s="35">
        <f>'個人エントリー'!C37</f>
        <v>0</v>
      </c>
      <c r="D39" s="35">
        <f>'個人エントリー'!D37</f>
        <v>0</v>
      </c>
      <c r="E39" s="66">
        <f>'個人エントリー'!E37</f>
        <v>0</v>
      </c>
      <c r="F39" s="66">
        <f>'個人エントリー'!F37</f>
        <v>0</v>
      </c>
      <c r="G39" s="35">
        <f>'個人エントリー'!G37</f>
        <v>0</v>
      </c>
      <c r="H39" s="35" t="str">
        <f>'個人エントリー'!H37</f>
        <v>　</v>
      </c>
      <c r="I39" s="66">
        <f>'個人エントリー'!I37</f>
        <v>0</v>
      </c>
      <c r="J39" s="35">
        <f>'個人エントリー'!J37</f>
        <v>0</v>
      </c>
      <c r="K39" s="65">
        <f>IF('個人エントリー'!K37="",0,SUBSTITUTE(REPLACE('個人エントリー'!K37,3,0,"分"),".","秒"))</f>
        <v>0</v>
      </c>
      <c r="L39" s="66">
        <f>'個人エントリー'!L37</f>
        <v>0</v>
      </c>
      <c r="M39" s="35">
        <f>'個人エントリー'!M37</f>
        <v>0</v>
      </c>
      <c r="N39" s="65">
        <f>IF('個人エントリー'!N37="",0,SUBSTITUTE(REPLACE('個人エントリー'!N37,3,0,"分"),".","秒"))</f>
        <v>0</v>
      </c>
      <c r="O39" s="66">
        <f>'個人エントリー'!O37</f>
        <v>0</v>
      </c>
      <c r="P39" s="35">
        <f>'個人エントリー'!P37</f>
        <v>0</v>
      </c>
      <c r="Q39" s="65">
        <f>IF('個人エントリー'!Q37="",0,SUBSTITUTE(REPLACE('個人エントリー'!Q37,3,0,"分"),".","秒"))</f>
        <v>0</v>
      </c>
    </row>
    <row r="40" spans="1:17" ht="17.25" customHeight="1">
      <c r="A40" s="35">
        <f>'個人エントリー'!A38</f>
      </c>
      <c r="B40" s="35">
        <f>'個人エントリー'!B38</f>
        <v>0</v>
      </c>
      <c r="C40" s="35">
        <f>'個人エントリー'!C38</f>
        <v>0</v>
      </c>
      <c r="D40" s="35">
        <f>'個人エントリー'!D38</f>
        <v>0</v>
      </c>
      <c r="E40" s="66">
        <f>'個人エントリー'!E38</f>
        <v>0</v>
      </c>
      <c r="F40" s="66">
        <f>'個人エントリー'!F38</f>
        <v>0</v>
      </c>
      <c r="G40" s="35">
        <f>'個人エントリー'!G38</f>
        <v>0</v>
      </c>
      <c r="H40" s="35" t="str">
        <f>'個人エントリー'!H38</f>
        <v>　</v>
      </c>
      <c r="I40" s="66">
        <f>'個人エントリー'!I38</f>
        <v>0</v>
      </c>
      <c r="J40" s="35">
        <f>'個人エントリー'!J38</f>
        <v>0</v>
      </c>
      <c r="K40" s="65">
        <f>IF('個人エントリー'!K38="",0,SUBSTITUTE(REPLACE('個人エントリー'!K38,3,0,"分"),".","秒"))</f>
        <v>0</v>
      </c>
      <c r="L40" s="66">
        <f>'個人エントリー'!L38</f>
        <v>0</v>
      </c>
      <c r="M40" s="35">
        <f>'個人エントリー'!M38</f>
        <v>0</v>
      </c>
      <c r="N40" s="65">
        <f>IF('個人エントリー'!N38="",0,SUBSTITUTE(REPLACE('個人エントリー'!N38,3,0,"分"),".","秒"))</f>
        <v>0</v>
      </c>
      <c r="O40" s="66">
        <f>'個人エントリー'!O38</f>
        <v>0</v>
      </c>
      <c r="P40" s="35">
        <f>'個人エントリー'!P38</f>
        <v>0</v>
      </c>
      <c r="Q40" s="65">
        <f>IF('個人エントリー'!Q38="",0,SUBSTITUTE(REPLACE('個人エントリー'!Q38,3,0,"分"),".","秒"))</f>
        <v>0</v>
      </c>
    </row>
    <row r="41" spans="1:17" ht="17.25" customHeight="1">
      <c r="A41" s="35">
        <f>'個人エントリー'!A39</f>
      </c>
      <c r="B41" s="35">
        <f>'個人エントリー'!B39</f>
        <v>0</v>
      </c>
      <c r="C41" s="35">
        <f>'個人エントリー'!C39</f>
        <v>0</v>
      </c>
      <c r="D41" s="35">
        <f>'個人エントリー'!D39</f>
        <v>0</v>
      </c>
      <c r="E41" s="66">
        <f>'個人エントリー'!E39</f>
        <v>0</v>
      </c>
      <c r="F41" s="66">
        <f>'個人エントリー'!F39</f>
        <v>0</v>
      </c>
      <c r="G41" s="35">
        <f>'個人エントリー'!G39</f>
        <v>0</v>
      </c>
      <c r="H41" s="35" t="str">
        <f>'個人エントリー'!H39</f>
        <v>　</v>
      </c>
      <c r="I41" s="66">
        <f>'個人エントリー'!I39</f>
        <v>0</v>
      </c>
      <c r="J41" s="35">
        <f>'個人エントリー'!J39</f>
        <v>0</v>
      </c>
      <c r="K41" s="65">
        <f>IF('個人エントリー'!K39="",0,SUBSTITUTE(REPLACE('個人エントリー'!K39,3,0,"分"),".","秒"))</f>
        <v>0</v>
      </c>
      <c r="L41" s="66">
        <f>'個人エントリー'!L39</f>
        <v>0</v>
      </c>
      <c r="M41" s="35">
        <f>'個人エントリー'!M39</f>
        <v>0</v>
      </c>
      <c r="N41" s="65">
        <f>IF('個人エントリー'!N39="",0,SUBSTITUTE(REPLACE('個人エントリー'!N39,3,0,"分"),".","秒"))</f>
        <v>0</v>
      </c>
      <c r="O41" s="66">
        <f>'個人エントリー'!O39</f>
        <v>0</v>
      </c>
      <c r="P41" s="35">
        <f>'個人エントリー'!P39</f>
        <v>0</v>
      </c>
      <c r="Q41" s="65">
        <f>IF('個人エントリー'!Q39="",0,SUBSTITUTE(REPLACE('個人エントリー'!Q39,3,0,"分"),".","秒"))</f>
        <v>0</v>
      </c>
    </row>
    <row r="42" spans="1:17" ht="17.25" customHeight="1">
      <c r="A42" s="35">
        <f>'個人エントリー'!A40</f>
      </c>
      <c r="B42" s="35">
        <f>'個人エントリー'!B40</f>
        <v>0</v>
      </c>
      <c r="C42" s="35">
        <f>'個人エントリー'!C40</f>
        <v>0</v>
      </c>
      <c r="D42" s="35">
        <f>'個人エントリー'!D40</f>
        <v>0</v>
      </c>
      <c r="E42" s="66">
        <f>'個人エントリー'!E40</f>
        <v>0</v>
      </c>
      <c r="F42" s="66">
        <f>'個人エントリー'!F40</f>
        <v>0</v>
      </c>
      <c r="G42" s="35">
        <f>'個人エントリー'!G40</f>
        <v>0</v>
      </c>
      <c r="H42" s="35" t="str">
        <f>'個人エントリー'!H40</f>
        <v>　</v>
      </c>
      <c r="I42" s="66">
        <f>'個人エントリー'!I40</f>
        <v>0</v>
      </c>
      <c r="J42" s="35">
        <f>'個人エントリー'!J40</f>
        <v>0</v>
      </c>
      <c r="K42" s="65">
        <f>IF('個人エントリー'!K40="",0,SUBSTITUTE(REPLACE('個人エントリー'!K40,3,0,"分"),".","秒"))</f>
        <v>0</v>
      </c>
      <c r="L42" s="66">
        <f>'個人エントリー'!L40</f>
        <v>0</v>
      </c>
      <c r="M42" s="35">
        <f>'個人エントリー'!M40</f>
        <v>0</v>
      </c>
      <c r="N42" s="65">
        <f>IF('個人エントリー'!N40="",0,SUBSTITUTE(REPLACE('個人エントリー'!N40,3,0,"分"),".","秒"))</f>
        <v>0</v>
      </c>
      <c r="O42" s="66">
        <f>'個人エントリー'!O40</f>
        <v>0</v>
      </c>
      <c r="P42" s="35">
        <f>'個人エントリー'!P40</f>
        <v>0</v>
      </c>
      <c r="Q42" s="65">
        <f>IF('個人エントリー'!Q40="",0,SUBSTITUTE(REPLACE('個人エントリー'!Q40,3,0,"分"),".","秒"))</f>
        <v>0</v>
      </c>
    </row>
    <row r="43" spans="1:17" ht="17.25" customHeight="1">
      <c r="A43" s="35">
        <f>'個人エントリー'!A41</f>
      </c>
      <c r="B43" s="35">
        <f>'個人エントリー'!B41</f>
        <v>0</v>
      </c>
      <c r="C43" s="35">
        <f>'個人エントリー'!C41</f>
        <v>0</v>
      </c>
      <c r="D43" s="35">
        <f>'個人エントリー'!D41</f>
        <v>0</v>
      </c>
      <c r="E43" s="66">
        <f>'個人エントリー'!E41</f>
        <v>0</v>
      </c>
      <c r="F43" s="66">
        <f>'個人エントリー'!F41</f>
        <v>0</v>
      </c>
      <c r="G43" s="35">
        <f>'個人エントリー'!G41</f>
        <v>0</v>
      </c>
      <c r="H43" s="35" t="str">
        <f>'個人エントリー'!H41</f>
        <v>　</v>
      </c>
      <c r="I43" s="66">
        <f>'個人エントリー'!I41</f>
        <v>0</v>
      </c>
      <c r="J43" s="35">
        <f>'個人エントリー'!J41</f>
        <v>0</v>
      </c>
      <c r="K43" s="65">
        <f>IF('個人エントリー'!K41="",0,SUBSTITUTE(REPLACE('個人エントリー'!K41,3,0,"分"),".","秒"))</f>
        <v>0</v>
      </c>
      <c r="L43" s="66">
        <f>'個人エントリー'!L41</f>
        <v>0</v>
      </c>
      <c r="M43" s="35">
        <f>'個人エントリー'!M41</f>
        <v>0</v>
      </c>
      <c r="N43" s="65">
        <f>IF('個人エントリー'!N41="",0,SUBSTITUTE(REPLACE('個人エントリー'!N41,3,0,"分"),".","秒"))</f>
        <v>0</v>
      </c>
      <c r="O43" s="66">
        <f>'個人エントリー'!O41</f>
        <v>0</v>
      </c>
      <c r="P43" s="35">
        <f>'個人エントリー'!P41</f>
        <v>0</v>
      </c>
      <c r="Q43" s="65">
        <f>IF('個人エントリー'!Q41="",0,SUBSTITUTE(REPLACE('個人エントリー'!Q41,3,0,"分"),".","秒"))</f>
        <v>0</v>
      </c>
    </row>
    <row r="44" spans="1:17" ht="17.25" customHeight="1">
      <c r="A44" s="35">
        <f>'個人エントリー'!A42</f>
      </c>
      <c r="B44" s="35">
        <f>'個人エントリー'!B42</f>
        <v>0</v>
      </c>
      <c r="C44" s="35">
        <f>'個人エントリー'!C42</f>
        <v>0</v>
      </c>
      <c r="D44" s="35">
        <f>'個人エントリー'!D42</f>
        <v>0</v>
      </c>
      <c r="E44" s="66">
        <f>'個人エントリー'!E42</f>
        <v>0</v>
      </c>
      <c r="F44" s="66">
        <f>'個人エントリー'!F42</f>
        <v>0</v>
      </c>
      <c r="G44" s="35">
        <f>'個人エントリー'!G42</f>
        <v>0</v>
      </c>
      <c r="H44" s="35" t="str">
        <f>'個人エントリー'!H42</f>
        <v>　</v>
      </c>
      <c r="I44" s="66">
        <f>'個人エントリー'!I42</f>
        <v>0</v>
      </c>
      <c r="J44" s="35">
        <f>'個人エントリー'!J42</f>
        <v>0</v>
      </c>
      <c r="K44" s="65">
        <f>IF('個人エントリー'!K42="",0,SUBSTITUTE(REPLACE('個人エントリー'!K42,3,0,"分"),".","秒"))</f>
        <v>0</v>
      </c>
      <c r="L44" s="66">
        <f>'個人エントリー'!L42</f>
        <v>0</v>
      </c>
      <c r="M44" s="35">
        <f>'個人エントリー'!M42</f>
        <v>0</v>
      </c>
      <c r="N44" s="65">
        <f>IF('個人エントリー'!N42="",0,SUBSTITUTE(REPLACE('個人エントリー'!N42,3,0,"分"),".","秒"))</f>
        <v>0</v>
      </c>
      <c r="O44" s="66">
        <f>'個人エントリー'!O42</f>
        <v>0</v>
      </c>
      <c r="P44" s="35">
        <f>'個人エントリー'!P42</f>
        <v>0</v>
      </c>
      <c r="Q44" s="65">
        <f>IF('個人エントリー'!Q42="",0,SUBSTITUTE(REPLACE('個人エントリー'!Q42,3,0,"分"),".","秒"))</f>
        <v>0</v>
      </c>
    </row>
    <row r="45" spans="1:17" ht="17.25" customHeight="1">
      <c r="A45" s="35">
        <f>'個人エントリー'!A43</f>
      </c>
      <c r="B45" s="35">
        <f>'個人エントリー'!B43</f>
        <v>0</v>
      </c>
      <c r="C45" s="35">
        <f>'個人エントリー'!C43</f>
        <v>0</v>
      </c>
      <c r="D45" s="35">
        <f>'個人エントリー'!D43</f>
        <v>0</v>
      </c>
      <c r="E45" s="66">
        <f>'個人エントリー'!E43</f>
        <v>0</v>
      </c>
      <c r="F45" s="66">
        <f>'個人エントリー'!F43</f>
        <v>0</v>
      </c>
      <c r="G45" s="35">
        <f>'個人エントリー'!G43</f>
        <v>0</v>
      </c>
      <c r="H45" s="35" t="str">
        <f>'個人エントリー'!H43</f>
        <v>　</v>
      </c>
      <c r="I45" s="66">
        <f>'個人エントリー'!I43</f>
        <v>0</v>
      </c>
      <c r="J45" s="35">
        <f>'個人エントリー'!J43</f>
        <v>0</v>
      </c>
      <c r="K45" s="65">
        <f>IF('個人エントリー'!K43="",0,SUBSTITUTE(REPLACE('個人エントリー'!K43,3,0,"分"),".","秒"))</f>
        <v>0</v>
      </c>
      <c r="L45" s="66">
        <f>'個人エントリー'!L43</f>
        <v>0</v>
      </c>
      <c r="M45" s="35">
        <f>'個人エントリー'!M43</f>
        <v>0</v>
      </c>
      <c r="N45" s="65">
        <f>IF('個人エントリー'!N43="",0,SUBSTITUTE(REPLACE('個人エントリー'!N43,3,0,"分"),".","秒"))</f>
        <v>0</v>
      </c>
      <c r="O45" s="66">
        <f>'個人エントリー'!O43</f>
        <v>0</v>
      </c>
      <c r="P45" s="35">
        <f>'個人エントリー'!P43</f>
        <v>0</v>
      </c>
      <c r="Q45" s="65">
        <f>IF('個人エントリー'!Q43="",0,SUBSTITUTE(REPLACE('個人エントリー'!Q43,3,0,"分"),".","秒"))</f>
        <v>0</v>
      </c>
    </row>
    <row r="46" spans="1:17" ht="17.25" customHeight="1">
      <c r="A46" s="35">
        <f>'個人エントリー'!A44</f>
      </c>
      <c r="B46" s="35">
        <f>'個人エントリー'!B44</f>
        <v>0</v>
      </c>
      <c r="C46" s="35">
        <f>'個人エントリー'!C44</f>
        <v>0</v>
      </c>
      <c r="D46" s="35">
        <f>'個人エントリー'!D44</f>
        <v>0</v>
      </c>
      <c r="E46" s="66">
        <f>'個人エントリー'!E44</f>
        <v>0</v>
      </c>
      <c r="F46" s="66">
        <f>'個人エントリー'!F44</f>
        <v>0</v>
      </c>
      <c r="G46" s="35">
        <f>'個人エントリー'!G44</f>
        <v>0</v>
      </c>
      <c r="H46" s="35" t="str">
        <f>'個人エントリー'!H44</f>
        <v>　</v>
      </c>
      <c r="I46" s="66">
        <f>'個人エントリー'!I44</f>
        <v>0</v>
      </c>
      <c r="J46" s="35">
        <f>'個人エントリー'!J44</f>
        <v>0</v>
      </c>
      <c r="K46" s="65">
        <f>IF('個人エントリー'!K44="",0,SUBSTITUTE(REPLACE('個人エントリー'!K44,3,0,"分"),".","秒"))</f>
        <v>0</v>
      </c>
      <c r="L46" s="66">
        <f>'個人エントリー'!L44</f>
        <v>0</v>
      </c>
      <c r="M46" s="35">
        <f>'個人エントリー'!M44</f>
        <v>0</v>
      </c>
      <c r="N46" s="65">
        <f>IF('個人エントリー'!N44="",0,SUBSTITUTE(REPLACE('個人エントリー'!N44,3,0,"分"),".","秒"))</f>
        <v>0</v>
      </c>
      <c r="O46" s="66">
        <f>'個人エントリー'!O44</f>
        <v>0</v>
      </c>
      <c r="P46" s="35">
        <f>'個人エントリー'!P44</f>
        <v>0</v>
      </c>
      <c r="Q46" s="65">
        <f>IF('個人エントリー'!Q44="",0,SUBSTITUTE(REPLACE('個人エントリー'!Q44,3,0,"分"),".","秒"))</f>
        <v>0</v>
      </c>
    </row>
    <row r="47" spans="1:17" ht="17.25" customHeight="1">
      <c r="A47" s="35">
        <f>'個人エントリー'!A45</f>
      </c>
      <c r="B47" s="35">
        <f>'個人エントリー'!B45</f>
        <v>0</v>
      </c>
      <c r="C47" s="35">
        <f>'個人エントリー'!C45</f>
        <v>0</v>
      </c>
      <c r="D47" s="35">
        <f>'個人エントリー'!D45</f>
        <v>0</v>
      </c>
      <c r="E47" s="66">
        <f>'個人エントリー'!E45</f>
        <v>0</v>
      </c>
      <c r="F47" s="66">
        <f>'個人エントリー'!F45</f>
        <v>0</v>
      </c>
      <c r="G47" s="35">
        <f>'個人エントリー'!G45</f>
        <v>0</v>
      </c>
      <c r="H47" s="35" t="str">
        <f>'個人エントリー'!H45</f>
        <v>　</v>
      </c>
      <c r="I47" s="66">
        <f>'個人エントリー'!I45</f>
        <v>0</v>
      </c>
      <c r="J47" s="35">
        <f>'個人エントリー'!J45</f>
        <v>0</v>
      </c>
      <c r="K47" s="65">
        <f>IF('個人エントリー'!K45="",0,SUBSTITUTE(REPLACE('個人エントリー'!K45,3,0,"分"),".","秒"))</f>
        <v>0</v>
      </c>
      <c r="L47" s="66">
        <f>'個人エントリー'!L45</f>
        <v>0</v>
      </c>
      <c r="M47" s="35">
        <f>'個人エントリー'!M45</f>
        <v>0</v>
      </c>
      <c r="N47" s="65">
        <f>IF('個人エントリー'!N45="",0,SUBSTITUTE(REPLACE('個人エントリー'!N45,3,0,"分"),".","秒"))</f>
        <v>0</v>
      </c>
      <c r="O47" s="66">
        <f>'個人エントリー'!O45</f>
        <v>0</v>
      </c>
      <c r="P47" s="35">
        <f>'個人エントリー'!P45</f>
        <v>0</v>
      </c>
      <c r="Q47" s="65">
        <f>IF('個人エントリー'!Q45="",0,SUBSTITUTE(REPLACE('個人エントリー'!Q45,3,0,"分"),".","秒"))</f>
        <v>0</v>
      </c>
    </row>
    <row r="48" spans="1:17" ht="17.25" customHeight="1">
      <c r="A48" s="35">
        <f>'個人エントリー'!A46</f>
      </c>
      <c r="B48" s="35">
        <f>'個人エントリー'!B46</f>
        <v>0</v>
      </c>
      <c r="C48" s="35">
        <f>'個人エントリー'!C46</f>
        <v>0</v>
      </c>
      <c r="D48" s="35">
        <f>'個人エントリー'!D46</f>
        <v>0</v>
      </c>
      <c r="E48" s="66">
        <f>'個人エントリー'!E46</f>
        <v>0</v>
      </c>
      <c r="F48" s="66">
        <f>'個人エントリー'!F46</f>
        <v>0</v>
      </c>
      <c r="G48" s="35">
        <f>'個人エントリー'!G46</f>
        <v>0</v>
      </c>
      <c r="H48" s="35" t="str">
        <f>'個人エントリー'!H46</f>
        <v>　</v>
      </c>
      <c r="I48" s="66">
        <f>'個人エントリー'!I46</f>
        <v>0</v>
      </c>
      <c r="J48" s="35">
        <f>'個人エントリー'!J46</f>
        <v>0</v>
      </c>
      <c r="K48" s="65">
        <f>IF('個人エントリー'!K46="",0,SUBSTITUTE(REPLACE('個人エントリー'!K46,3,0,"分"),".","秒"))</f>
        <v>0</v>
      </c>
      <c r="L48" s="66">
        <f>'個人エントリー'!L46</f>
        <v>0</v>
      </c>
      <c r="M48" s="35">
        <f>'個人エントリー'!M46</f>
        <v>0</v>
      </c>
      <c r="N48" s="65">
        <f>IF('個人エントリー'!N46="",0,SUBSTITUTE(REPLACE('個人エントリー'!N46,3,0,"分"),".","秒"))</f>
        <v>0</v>
      </c>
      <c r="O48" s="66">
        <f>'個人エントリー'!O46</f>
        <v>0</v>
      </c>
      <c r="P48" s="35">
        <f>'個人エントリー'!P46</f>
        <v>0</v>
      </c>
      <c r="Q48" s="65">
        <f>IF('個人エントリー'!Q46="",0,SUBSTITUTE(REPLACE('個人エントリー'!Q46,3,0,"分"),".","秒"))</f>
        <v>0</v>
      </c>
    </row>
    <row r="49" spans="1:17" ht="17.25" customHeight="1">
      <c r="A49" s="35">
        <f>'個人エントリー'!A47</f>
      </c>
      <c r="B49" s="35">
        <f>'個人エントリー'!B47</f>
        <v>0</v>
      </c>
      <c r="C49" s="35">
        <f>'個人エントリー'!C47</f>
        <v>0</v>
      </c>
      <c r="D49" s="35">
        <f>'個人エントリー'!D47</f>
        <v>0</v>
      </c>
      <c r="E49" s="66">
        <f>'個人エントリー'!E47</f>
        <v>0</v>
      </c>
      <c r="F49" s="66">
        <f>'個人エントリー'!F47</f>
        <v>0</v>
      </c>
      <c r="G49" s="35">
        <f>'個人エントリー'!G47</f>
        <v>0</v>
      </c>
      <c r="H49" s="35" t="str">
        <f>'個人エントリー'!H47</f>
        <v>　</v>
      </c>
      <c r="I49" s="66">
        <f>'個人エントリー'!I47</f>
        <v>0</v>
      </c>
      <c r="J49" s="35">
        <f>'個人エントリー'!J47</f>
        <v>0</v>
      </c>
      <c r="K49" s="65">
        <f>IF('個人エントリー'!K47="",0,SUBSTITUTE(REPLACE('個人エントリー'!K47,3,0,"分"),".","秒"))</f>
        <v>0</v>
      </c>
      <c r="L49" s="66">
        <f>'個人エントリー'!L47</f>
        <v>0</v>
      </c>
      <c r="M49" s="35">
        <f>'個人エントリー'!M47</f>
        <v>0</v>
      </c>
      <c r="N49" s="65">
        <f>IF('個人エントリー'!N47="",0,SUBSTITUTE(REPLACE('個人エントリー'!N47,3,0,"分"),".","秒"))</f>
        <v>0</v>
      </c>
      <c r="O49" s="66">
        <f>'個人エントリー'!O47</f>
        <v>0</v>
      </c>
      <c r="P49" s="35">
        <f>'個人エントリー'!P47</f>
        <v>0</v>
      </c>
      <c r="Q49" s="65">
        <f>IF('個人エントリー'!Q47="",0,SUBSTITUTE(REPLACE('個人エントリー'!Q47,3,0,"分"),".","秒"))</f>
        <v>0</v>
      </c>
    </row>
    <row r="50" spans="1:17" ht="17.25" customHeight="1">
      <c r="A50" s="35">
        <f>'個人エントリー'!A48</f>
      </c>
      <c r="B50" s="35">
        <f>'個人エントリー'!B48</f>
        <v>0</v>
      </c>
      <c r="C50" s="35">
        <f>'個人エントリー'!C48</f>
        <v>0</v>
      </c>
      <c r="D50" s="35">
        <f>'個人エントリー'!D48</f>
        <v>0</v>
      </c>
      <c r="E50" s="66">
        <f>'個人エントリー'!E48</f>
        <v>0</v>
      </c>
      <c r="F50" s="66">
        <f>'個人エントリー'!F48</f>
        <v>0</v>
      </c>
      <c r="G50" s="35">
        <f>'個人エントリー'!G48</f>
        <v>0</v>
      </c>
      <c r="H50" s="35" t="str">
        <f>'個人エントリー'!H48</f>
        <v>　</v>
      </c>
      <c r="I50" s="66">
        <f>'個人エントリー'!I48</f>
        <v>0</v>
      </c>
      <c r="J50" s="35">
        <f>'個人エントリー'!J48</f>
        <v>0</v>
      </c>
      <c r="K50" s="65">
        <f>IF('個人エントリー'!K48="",0,SUBSTITUTE(REPLACE('個人エントリー'!K48,3,0,"分"),".","秒"))</f>
        <v>0</v>
      </c>
      <c r="L50" s="66">
        <f>'個人エントリー'!L48</f>
        <v>0</v>
      </c>
      <c r="M50" s="35">
        <f>'個人エントリー'!M48</f>
        <v>0</v>
      </c>
      <c r="N50" s="65">
        <f>IF('個人エントリー'!N48="",0,SUBSTITUTE(REPLACE('個人エントリー'!N48,3,0,"分"),".","秒"))</f>
        <v>0</v>
      </c>
      <c r="O50" s="66">
        <f>'個人エントリー'!O48</f>
        <v>0</v>
      </c>
      <c r="P50" s="35">
        <f>'個人エントリー'!P48</f>
        <v>0</v>
      </c>
      <c r="Q50" s="65">
        <f>IF('個人エントリー'!Q48="",0,SUBSTITUTE(REPLACE('個人エントリー'!Q48,3,0,"分"),".","秒"))</f>
        <v>0</v>
      </c>
    </row>
    <row r="51" spans="1:17" ht="17.25" customHeight="1">
      <c r="A51" s="35">
        <f>'個人エントリー'!A49</f>
      </c>
      <c r="B51" s="35">
        <f>'個人エントリー'!B49</f>
        <v>0</v>
      </c>
      <c r="C51" s="35">
        <f>'個人エントリー'!C49</f>
        <v>0</v>
      </c>
      <c r="D51" s="35">
        <f>'個人エントリー'!D49</f>
        <v>0</v>
      </c>
      <c r="E51" s="66">
        <f>'個人エントリー'!E49</f>
        <v>0</v>
      </c>
      <c r="F51" s="66">
        <f>'個人エントリー'!F49</f>
        <v>0</v>
      </c>
      <c r="G51" s="35">
        <f>'個人エントリー'!G49</f>
        <v>0</v>
      </c>
      <c r="H51" s="35" t="str">
        <f>'個人エントリー'!H49</f>
        <v>　</v>
      </c>
      <c r="I51" s="66">
        <f>'個人エントリー'!I49</f>
        <v>0</v>
      </c>
      <c r="J51" s="35">
        <f>'個人エントリー'!J49</f>
        <v>0</v>
      </c>
      <c r="K51" s="65">
        <f>IF('個人エントリー'!K49="",0,SUBSTITUTE(REPLACE('個人エントリー'!K49,3,0,"分"),".","秒"))</f>
        <v>0</v>
      </c>
      <c r="L51" s="66">
        <f>'個人エントリー'!L49</f>
        <v>0</v>
      </c>
      <c r="M51" s="35">
        <f>'個人エントリー'!M49</f>
        <v>0</v>
      </c>
      <c r="N51" s="65">
        <f>IF('個人エントリー'!N49="",0,SUBSTITUTE(REPLACE('個人エントリー'!N49,3,0,"分"),".","秒"))</f>
        <v>0</v>
      </c>
      <c r="O51" s="66">
        <f>'個人エントリー'!O49</f>
        <v>0</v>
      </c>
      <c r="P51" s="35">
        <f>'個人エントリー'!P49</f>
        <v>0</v>
      </c>
      <c r="Q51" s="65">
        <f>IF('個人エントリー'!Q49="",0,SUBSTITUTE(REPLACE('個人エントリー'!Q49,3,0,"分"),".","秒"))</f>
        <v>0</v>
      </c>
    </row>
    <row r="52" spans="1:17" ht="17.25" customHeight="1">
      <c r="A52" s="35">
        <f>'個人エントリー'!A50</f>
      </c>
      <c r="B52" s="35">
        <f>'個人エントリー'!B50</f>
        <v>0</v>
      </c>
      <c r="C52" s="35">
        <f>'個人エントリー'!C50</f>
        <v>0</v>
      </c>
      <c r="D52" s="35">
        <f>'個人エントリー'!D50</f>
        <v>0</v>
      </c>
      <c r="E52" s="66">
        <f>'個人エントリー'!E50</f>
        <v>0</v>
      </c>
      <c r="F52" s="66">
        <f>'個人エントリー'!F50</f>
        <v>0</v>
      </c>
      <c r="G52" s="35">
        <f>'個人エントリー'!G50</f>
        <v>0</v>
      </c>
      <c r="H52" s="35" t="str">
        <f>'個人エントリー'!H50</f>
        <v>　</v>
      </c>
      <c r="I52" s="66">
        <f>'個人エントリー'!I50</f>
        <v>0</v>
      </c>
      <c r="J52" s="35">
        <f>'個人エントリー'!J50</f>
        <v>0</v>
      </c>
      <c r="K52" s="65">
        <f>IF('個人エントリー'!K50="",0,SUBSTITUTE(REPLACE('個人エントリー'!K50,3,0,"分"),".","秒"))</f>
        <v>0</v>
      </c>
      <c r="L52" s="66">
        <f>'個人エントリー'!L50</f>
        <v>0</v>
      </c>
      <c r="M52" s="35">
        <f>'個人エントリー'!M50</f>
        <v>0</v>
      </c>
      <c r="N52" s="65">
        <f>IF('個人エントリー'!N50="",0,SUBSTITUTE(REPLACE('個人エントリー'!N50,3,0,"分"),".","秒"))</f>
        <v>0</v>
      </c>
      <c r="O52" s="66">
        <f>'個人エントリー'!O50</f>
        <v>0</v>
      </c>
      <c r="P52" s="35">
        <f>'個人エントリー'!P50</f>
        <v>0</v>
      </c>
      <c r="Q52" s="65">
        <f>IF('個人エントリー'!Q50="",0,SUBSTITUTE(REPLACE('個人エントリー'!Q50,3,0,"分"),".","秒"))</f>
        <v>0</v>
      </c>
    </row>
    <row r="53" spans="1:17" ht="17.25" customHeight="1">
      <c r="A53" s="35">
        <f>'個人エントリー'!A51</f>
      </c>
      <c r="B53" s="35">
        <f>'個人エントリー'!B51</f>
        <v>0</v>
      </c>
      <c r="C53" s="35">
        <f>'個人エントリー'!C51</f>
        <v>0</v>
      </c>
      <c r="D53" s="35">
        <f>'個人エントリー'!D51</f>
        <v>0</v>
      </c>
      <c r="E53" s="66">
        <f>'個人エントリー'!E51</f>
        <v>0</v>
      </c>
      <c r="F53" s="66">
        <f>'個人エントリー'!F51</f>
        <v>0</v>
      </c>
      <c r="G53" s="35">
        <f>'個人エントリー'!G51</f>
        <v>0</v>
      </c>
      <c r="H53" s="35" t="str">
        <f>'個人エントリー'!H51</f>
        <v>　</v>
      </c>
      <c r="I53" s="66">
        <f>'個人エントリー'!I51</f>
        <v>0</v>
      </c>
      <c r="J53" s="35">
        <f>'個人エントリー'!J51</f>
        <v>0</v>
      </c>
      <c r="K53" s="65">
        <f>IF('個人エントリー'!K51="",0,SUBSTITUTE(REPLACE('個人エントリー'!K51,3,0,"分"),".","秒"))</f>
        <v>0</v>
      </c>
      <c r="L53" s="66">
        <f>'個人エントリー'!L51</f>
        <v>0</v>
      </c>
      <c r="M53" s="35">
        <f>'個人エントリー'!M51</f>
        <v>0</v>
      </c>
      <c r="N53" s="65">
        <f>IF('個人エントリー'!N51="",0,SUBSTITUTE(REPLACE('個人エントリー'!N51,3,0,"分"),".","秒"))</f>
        <v>0</v>
      </c>
      <c r="O53" s="66">
        <f>'個人エントリー'!O51</f>
        <v>0</v>
      </c>
      <c r="P53" s="35">
        <f>'個人エントリー'!P51</f>
        <v>0</v>
      </c>
      <c r="Q53" s="65">
        <f>IF('個人エントリー'!Q51="",0,SUBSTITUTE(REPLACE('個人エントリー'!Q51,3,0,"分"),".","秒"))</f>
        <v>0</v>
      </c>
    </row>
  </sheetData>
  <sheetProtection password="C4BA" sheet="1"/>
  <mergeCells count="2">
    <mergeCell ref="M1:N1"/>
    <mergeCell ref="P1:Q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&amp;C&amp;A&amp;R&amp;D出力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375" style="13" bestFit="1" customWidth="1"/>
    <col min="2" max="2" width="5.25390625" style="17" bestFit="1" customWidth="1"/>
    <col min="3" max="3" width="9.00390625" style="17" customWidth="1"/>
    <col min="4" max="4" width="10.25390625" style="13" bestFit="1" customWidth="1"/>
    <col min="5" max="5" width="12.25390625" style="13" bestFit="1" customWidth="1"/>
    <col min="6" max="6" width="5.875" style="13" bestFit="1" customWidth="1"/>
    <col min="7" max="7" width="11.375" style="17" bestFit="1" customWidth="1"/>
    <col min="8" max="16384" width="9.00390625" style="13" customWidth="1"/>
  </cols>
  <sheetData>
    <row r="1" spans="1:7" s="17" customFormat="1" ht="12.75">
      <c r="A1" s="34" t="s">
        <v>132</v>
      </c>
      <c r="B1" s="34" t="s">
        <v>26</v>
      </c>
      <c r="C1" s="34" t="s">
        <v>133</v>
      </c>
      <c r="D1" s="34" t="s">
        <v>44</v>
      </c>
      <c r="E1" s="34" t="s">
        <v>40</v>
      </c>
      <c r="F1" s="34" t="s">
        <v>41</v>
      </c>
      <c r="G1" s="34" t="s">
        <v>134</v>
      </c>
    </row>
    <row r="2" spans="1:7" ht="12.75">
      <c r="A2" s="35">
        <f>リレーエントリー!A2</f>
      </c>
      <c r="B2" s="35">
        <f>リレーエントリー!B2</f>
        <v>0</v>
      </c>
      <c r="C2" s="35">
        <f>リレーエントリー!C2</f>
        <v>0</v>
      </c>
      <c r="D2" s="35">
        <f>リレーエントリー!D2</f>
      </c>
      <c r="E2" s="35">
        <f>リレーエントリー!E2</f>
        <v>0</v>
      </c>
      <c r="F2" s="35">
        <f>リレーエントリー!F2</f>
        <v>0</v>
      </c>
      <c r="G2" s="36">
        <f>IF(リレーエントリー!G2="",0,SUBSTITUTE(REPLACE(リレーエントリー!G2,3,0,"分"),".","秒"))</f>
        <v>0</v>
      </c>
    </row>
    <row r="3" spans="1:7" ht="12.75">
      <c r="A3" s="35">
        <f>リレーエントリー!A3</f>
      </c>
      <c r="B3" s="35">
        <f>リレーエントリー!B3</f>
        <v>0</v>
      </c>
      <c r="C3" s="35">
        <f>リレーエントリー!C3</f>
        <v>0</v>
      </c>
      <c r="D3" s="35">
        <f>リレーエントリー!D3</f>
      </c>
      <c r="E3" s="35">
        <f>リレーエントリー!E3</f>
        <v>0</v>
      </c>
      <c r="F3" s="35">
        <f>リレーエントリー!F3</f>
        <v>0</v>
      </c>
      <c r="G3" s="36">
        <f>IF(リレーエントリー!G3="",0,SUBSTITUTE(REPLACE(リレーエントリー!G3,3,0,"分"),".","秒"))</f>
        <v>0</v>
      </c>
    </row>
    <row r="4" spans="1:7" ht="12.75">
      <c r="A4" s="35">
        <f>リレーエントリー!A4</f>
      </c>
      <c r="B4" s="35">
        <f>リレーエントリー!B4</f>
        <v>0</v>
      </c>
      <c r="C4" s="35">
        <f>リレーエントリー!C4</f>
        <v>0</v>
      </c>
      <c r="D4" s="35">
        <f>リレーエントリー!D4</f>
      </c>
      <c r="E4" s="35">
        <f>リレーエントリー!E4</f>
        <v>0</v>
      </c>
      <c r="F4" s="35">
        <f>リレーエントリー!F4</f>
        <v>0</v>
      </c>
      <c r="G4" s="36">
        <f>IF(リレーエントリー!G4="",0,SUBSTITUTE(REPLACE(リレーエントリー!G4,3,0,"分"),".","秒"))</f>
        <v>0</v>
      </c>
    </row>
    <row r="5" spans="1:7" ht="12.75">
      <c r="A5" s="35">
        <f>リレーエントリー!A5</f>
      </c>
      <c r="B5" s="35">
        <f>リレーエントリー!B5</f>
        <v>0</v>
      </c>
      <c r="C5" s="35">
        <f>リレーエントリー!C5</f>
        <v>0</v>
      </c>
      <c r="D5" s="35">
        <f>リレーエントリー!D5</f>
      </c>
      <c r="E5" s="35">
        <f>リレーエントリー!E5</f>
        <v>0</v>
      </c>
      <c r="F5" s="35">
        <f>リレーエントリー!F5</f>
        <v>0</v>
      </c>
      <c r="G5" s="36">
        <f>IF(リレーエントリー!G5="",0,SUBSTITUTE(REPLACE(リレーエントリー!G5,3,0,"分"),".","秒"))</f>
        <v>0</v>
      </c>
    </row>
    <row r="6" spans="1:7" ht="12.75">
      <c r="A6" s="35">
        <f>リレーエントリー!A6</f>
      </c>
      <c r="B6" s="35">
        <f>リレーエントリー!B6</f>
        <v>0</v>
      </c>
      <c r="C6" s="35">
        <f>リレーエントリー!C6</f>
        <v>0</v>
      </c>
      <c r="D6" s="35">
        <f>リレーエントリー!D6</f>
      </c>
      <c r="E6" s="35">
        <f>リレーエントリー!E6</f>
        <v>0</v>
      </c>
      <c r="F6" s="35">
        <f>リレーエントリー!F6</f>
        <v>0</v>
      </c>
      <c r="G6" s="36">
        <f>IF(リレーエントリー!G6="",0,SUBSTITUTE(REPLACE(リレーエントリー!G6,3,0,"分"),".","秒"))</f>
        <v>0</v>
      </c>
    </row>
    <row r="7" spans="1:7" ht="12.75">
      <c r="A7" s="35">
        <f>リレーエントリー!A7</f>
      </c>
      <c r="B7" s="35">
        <f>リレーエントリー!B7</f>
        <v>0</v>
      </c>
      <c r="C7" s="35">
        <f>リレーエントリー!C7</f>
        <v>0</v>
      </c>
      <c r="D7" s="35">
        <f>リレーエントリー!D7</f>
      </c>
      <c r="E7" s="35">
        <f>リレーエントリー!E7</f>
        <v>0</v>
      </c>
      <c r="F7" s="35">
        <f>リレーエントリー!F7</f>
        <v>0</v>
      </c>
      <c r="G7" s="36">
        <f>IF(リレーエントリー!G7="",0,SUBSTITUTE(REPLACE(リレーエントリー!G7,3,0,"分"),".","秒"))</f>
        <v>0</v>
      </c>
    </row>
    <row r="8" spans="1:7" ht="12.75">
      <c r="A8" s="35">
        <f>リレーエントリー!A8</f>
      </c>
      <c r="B8" s="35">
        <f>リレーエントリー!B8</f>
        <v>0</v>
      </c>
      <c r="C8" s="35">
        <f>リレーエントリー!C8</f>
        <v>0</v>
      </c>
      <c r="D8" s="35">
        <f>リレーエントリー!D8</f>
      </c>
      <c r="E8" s="35">
        <f>リレーエントリー!E8</f>
        <v>0</v>
      </c>
      <c r="F8" s="35">
        <f>リレーエントリー!F8</f>
        <v>0</v>
      </c>
      <c r="G8" s="36">
        <f>IF(リレーエントリー!G8="",0,SUBSTITUTE(REPLACE(リレーエントリー!G8,3,0,"分"),".","秒"))</f>
        <v>0</v>
      </c>
    </row>
    <row r="9" spans="1:7" ht="12.75">
      <c r="A9" s="35">
        <f>リレーエントリー!A9</f>
      </c>
      <c r="B9" s="35">
        <f>リレーエントリー!B9</f>
        <v>0</v>
      </c>
      <c r="C9" s="35">
        <f>リレーエントリー!C9</f>
        <v>0</v>
      </c>
      <c r="D9" s="35">
        <f>リレーエントリー!D9</f>
      </c>
      <c r="E9" s="35">
        <f>リレーエントリー!E9</f>
        <v>0</v>
      </c>
      <c r="F9" s="35">
        <f>リレーエントリー!F9</f>
        <v>0</v>
      </c>
      <c r="G9" s="36">
        <f>IF(リレーエントリー!G9="",0,SUBSTITUTE(REPLACE(リレーエントリー!G9,3,0,"分"),".","秒"))</f>
        <v>0</v>
      </c>
    </row>
    <row r="10" spans="1:7" ht="12.75">
      <c r="A10" s="35">
        <f>リレーエントリー!A10</f>
      </c>
      <c r="B10" s="35">
        <f>リレーエントリー!B10</f>
        <v>0</v>
      </c>
      <c r="C10" s="35">
        <f>リレーエントリー!C10</f>
        <v>0</v>
      </c>
      <c r="D10" s="35">
        <f>リレーエントリー!D10</f>
      </c>
      <c r="E10" s="35">
        <f>リレーエントリー!E10</f>
        <v>0</v>
      </c>
      <c r="F10" s="35">
        <f>リレーエントリー!F10</f>
        <v>0</v>
      </c>
      <c r="G10" s="36">
        <f>IF(リレーエントリー!G10="",0,SUBSTITUTE(REPLACE(リレーエントリー!G10,3,0,"分"),".","秒"))</f>
        <v>0</v>
      </c>
    </row>
    <row r="11" spans="1:7" ht="12.75">
      <c r="A11" s="35">
        <f>リレーエントリー!A11</f>
      </c>
      <c r="B11" s="35">
        <f>リレーエントリー!B11</f>
        <v>0</v>
      </c>
      <c r="C11" s="35">
        <f>リレーエントリー!C11</f>
        <v>0</v>
      </c>
      <c r="D11" s="35">
        <f>リレーエントリー!D11</f>
      </c>
      <c r="E11" s="35">
        <f>リレーエントリー!E11</f>
        <v>0</v>
      </c>
      <c r="F11" s="35">
        <f>リレーエントリー!F11</f>
        <v>0</v>
      </c>
      <c r="G11" s="36">
        <f>IF(リレーエントリー!G11="",0,SUBSTITUTE(REPLACE(リレーエントリー!G11,3,0,"分"),".","秒"))</f>
        <v>0</v>
      </c>
    </row>
    <row r="12" spans="1:7" ht="12.75">
      <c r="A12" s="35">
        <f>リレーエントリー!A12</f>
      </c>
      <c r="B12" s="35">
        <f>リレーエントリー!B12</f>
        <v>0</v>
      </c>
      <c r="C12" s="35">
        <f>リレーエントリー!C12</f>
        <v>0</v>
      </c>
      <c r="D12" s="35">
        <f>リレーエントリー!D12</f>
      </c>
      <c r="E12" s="35">
        <f>リレーエントリー!E12</f>
        <v>0</v>
      </c>
      <c r="F12" s="35">
        <f>リレーエントリー!F12</f>
        <v>0</v>
      </c>
      <c r="G12" s="36">
        <f>IF(リレーエントリー!G12="",0,SUBSTITUTE(REPLACE(リレーエントリー!G12,3,0,"分"),".","秒"))</f>
        <v>0</v>
      </c>
    </row>
    <row r="13" spans="1:7" ht="12.75">
      <c r="A13" s="35">
        <f>リレーエントリー!A13</f>
      </c>
      <c r="B13" s="35">
        <f>リレーエントリー!B13</f>
        <v>0</v>
      </c>
      <c r="C13" s="35">
        <f>リレーエントリー!C13</f>
        <v>0</v>
      </c>
      <c r="D13" s="35">
        <f>リレーエントリー!D13</f>
      </c>
      <c r="E13" s="35">
        <f>リレーエントリー!E13</f>
        <v>0</v>
      </c>
      <c r="F13" s="35">
        <f>リレーエントリー!F13</f>
        <v>0</v>
      </c>
      <c r="G13" s="36">
        <f>IF(リレーエントリー!G13="",0,SUBSTITUTE(REPLACE(リレーエントリー!G13,3,0,"分"),".","秒"))</f>
        <v>0</v>
      </c>
    </row>
    <row r="14" spans="1:7" ht="12.75">
      <c r="A14" s="35">
        <f>リレーエントリー!A14</f>
      </c>
      <c r="B14" s="35">
        <f>リレーエントリー!B14</f>
        <v>0</v>
      </c>
      <c r="C14" s="35">
        <f>リレーエントリー!C14</f>
        <v>0</v>
      </c>
      <c r="D14" s="35">
        <f>リレーエントリー!D14</f>
      </c>
      <c r="E14" s="35">
        <f>リレーエントリー!E14</f>
        <v>0</v>
      </c>
      <c r="F14" s="35">
        <f>リレーエントリー!F14</f>
        <v>0</v>
      </c>
      <c r="G14" s="36">
        <f>IF(リレーエントリー!G14="",0,SUBSTITUTE(REPLACE(リレーエントリー!G14,3,0,"分"),".","秒"))</f>
        <v>0</v>
      </c>
    </row>
    <row r="15" spans="1:7" ht="12.75">
      <c r="A15" s="35">
        <f>リレーエントリー!A15</f>
      </c>
      <c r="B15" s="35">
        <f>リレーエントリー!B15</f>
        <v>0</v>
      </c>
      <c r="C15" s="35">
        <f>リレーエントリー!C15</f>
        <v>0</v>
      </c>
      <c r="D15" s="35">
        <f>リレーエントリー!D15</f>
      </c>
      <c r="E15" s="35">
        <f>リレーエントリー!E15</f>
        <v>0</v>
      </c>
      <c r="F15" s="35">
        <f>リレーエントリー!F15</f>
        <v>0</v>
      </c>
      <c r="G15" s="36">
        <f>IF(リレーエントリー!G15="",0,SUBSTITUTE(REPLACE(リレーエントリー!G15,3,0,"分"),".","秒"))</f>
        <v>0</v>
      </c>
    </row>
    <row r="16" spans="1:7" ht="12.75">
      <c r="A16" s="35">
        <f>リレーエントリー!A16</f>
      </c>
      <c r="B16" s="35">
        <f>リレーエントリー!B16</f>
        <v>0</v>
      </c>
      <c r="C16" s="35">
        <f>リレーエントリー!C16</f>
        <v>0</v>
      </c>
      <c r="D16" s="35">
        <f>リレーエントリー!D16</f>
      </c>
      <c r="E16" s="35">
        <f>リレーエントリー!E16</f>
        <v>0</v>
      </c>
      <c r="F16" s="35">
        <f>リレーエントリー!F16</f>
        <v>0</v>
      </c>
      <c r="G16" s="36">
        <f>IF(リレーエントリー!G16="",0,SUBSTITUTE(REPLACE(リレーエントリー!G16,3,0,"分"),".","秒"))</f>
        <v>0</v>
      </c>
    </row>
    <row r="17" spans="1:7" ht="12.75">
      <c r="A17" s="35">
        <f>リレーエントリー!A17</f>
      </c>
      <c r="B17" s="35">
        <f>リレーエントリー!B17</f>
        <v>0</v>
      </c>
      <c r="C17" s="35">
        <f>リレーエントリー!C17</f>
        <v>0</v>
      </c>
      <c r="D17" s="35">
        <f>リレーエントリー!D17</f>
      </c>
      <c r="E17" s="35">
        <f>リレーエントリー!E17</f>
        <v>0</v>
      </c>
      <c r="F17" s="35">
        <f>リレーエントリー!F17</f>
        <v>0</v>
      </c>
      <c r="G17" s="36">
        <f>IF(リレーエントリー!G17="",0,SUBSTITUTE(REPLACE(リレーエントリー!G17,3,0,"分"),".","秒"))</f>
        <v>0</v>
      </c>
    </row>
    <row r="18" spans="1:7" ht="12.75">
      <c r="A18" s="35">
        <f>リレーエントリー!A18</f>
      </c>
      <c r="B18" s="35">
        <f>リレーエントリー!B18</f>
        <v>0</v>
      </c>
      <c r="C18" s="35">
        <f>リレーエントリー!C18</f>
        <v>0</v>
      </c>
      <c r="D18" s="35">
        <f>リレーエントリー!D18</f>
      </c>
      <c r="E18" s="35">
        <f>リレーエントリー!E18</f>
        <v>0</v>
      </c>
      <c r="F18" s="35">
        <f>リレーエントリー!F18</f>
        <v>0</v>
      </c>
      <c r="G18" s="36">
        <f>IF(リレーエントリー!G18="",0,SUBSTITUTE(REPLACE(リレーエントリー!G18,3,0,"分"),".","秒"))</f>
        <v>0</v>
      </c>
    </row>
    <row r="19" spans="1:7" ht="12.75">
      <c r="A19" s="35">
        <f>リレーエントリー!A19</f>
      </c>
      <c r="B19" s="35">
        <f>リレーエントリー!B19</f>
        <v>0</v>
      </c>
      <c r="C19" s="35">
        <f>リレーエントリー!C19</f>
        <v>0</v>
      </c>
      <c r="D19" s="35">
        <f>リレーエントリー!D19</f>
      </c>
      <c r="E19" s="35">
        <f>リレーエントリー!E19</f>
        <v>0</v>
      </c>
      <c r="F19" s="35">
        <f>リレーエントリー!F19</f>
        <v>0</v>
      </c>
      <c r="G19" s="36">
        <f>IF(リレーエントリー!G19="",0,SUBSTITUTE(REPLACE(リレーエントリー!G19,3,0,"分"),".","秒"))</f>
        <v>0</v>
      </c>
    </row>
    <row r="20" spans="1:7" ht="12.75">
      <c r="A20" s="35">
        <f>リレーエントリー!A20</f>
      </c>
      <c r="B20" s="35">
        <f>リレーエントリー!B20</f>
        <v>0</v>
      </c>
      <c r="C20" s="35">
        <f>リレーエントリー!C20</f>
        <v>0</v>
      </c>
      <c r="D20" s="35">
        <f>リレーエントリー!D20</f>
      </c>
      <c r="E20" s="35">
        <f>リレーエントリー!E20</f>
        <v>0</v>
      </c>
      <c r="F20" s="35">
        <f>リレーエントリー!F20</f>
        <v>0</v>
      </c>
      <c r="G20" s="36">
        <f>IF(リレーエントリー!G20="",0,SUBSTITUTE(REPLACE(リレーエントリー!G20,3,0,"分"),".","秒"))</f>
        <v>0</v>
      </c>
    </row>
    <row r="21" spans="1:7" ht="12.75">
      <c r="A21" s="35">
        <f>リレーエントリー!A21</f>
      </c>
      <c r="B21" s="35">
        <f>リレーエントリー!B21</f>
        <v>0</v>
      </c>
      <c r="C21" s="35">
        <f>リレーエントリー!C21</f>
        <v>0</v>
      </c>
      <c r="D21" s="35">
        <f>リレーエントリー!D21</f>
      </c>
      <c r="E21" s="35">
        <f>リレーエントリー!E21</f>
        <v>0</v>
      </c>
      <c r="F21" s="35">
        <f>リレーエントリー!F21</f>
        <v>0</v>
      </c>
      <c r="G21" s="36">
        <f>IF(リレーエントリー!G21="",0,SUBSTITUTE(REPLACE(リレーエントリー!G21,3,0,"分"),".","秒"))</f>
        <v>0</v>
      </c>
    </row>
    <row r="22" spans="1:7" ht="12.75">
      <c r="A22" s="35">
        <f>リレーエントリー!A22</f>
      </c>
      <c r="B22" s="35">
        <f>リレーエントリー!B22</f>
        <v>0</v>
      </c>
      <c r="C22" s="35">
        <f>リレーエントリー!C22</f>
        <v>0</v>
      </c>
      <c r="D22" s="35">
        <f>リレーエントリー!D22</f>
      </c>
      <c r="E22" s="35">
        <f>リレーエントリー!E22</f>
        <v>0</v>
      </c>
      <c r="F22" s="35">
        <f>リレーエントリー!F22</f>
        <v>0</v>
      </c>
      <c r="G22" s="36">
        <f>IF(リレーエントリー!G22="",0,SUBSTITUTE(REPLACE(リレーエントリー!G22,3,0,"分"),".","秒"))</f>
        <v>0</v>
      </c>
    </row>
    <row r="23" spans="1:7" ht="12.75">
      <c r="A23" s="35">
        <f>リレーエントリー!A23</f>
      </c>
      <c r="B23" s="35">
        <f>リレーエントリー!B23</f>
        <v>0</v>
      </c>
      <c r="C23" s="35">
        <f>リレーエントリー!C23</f>
        <v>0</v>
      </c>
      <c r="D23" s="35">
        <f>リレーエントリー!D23</f>
      </c>
      <c r="E23" s="35">
        <f>リレーエントリー!E23</f>
        <v>0</v>
      </c>
      <c r="F23" s="35">
        <f>リレーエントリー!F23</f>
        <v>0</v>
      </c>
      <c r="G23" s="36">
        <f>IF(リレーエントリー!G23="",0,SUBSTITUTE(REPLACE(リレーエントリー!G23,3,0,"分"),".","秒"))</f>
        <v>0</v>
      </c>
    </row>
    <row r="24" spans="1:7" ht="12.75">
      <c r="A24" s="35">
        <f>リレーエントリー!A24</f>
      </c>
      <c r="B24" s="35">
        <f>リレーエントリー!B24</f>
        <v>0</v>
      </c>
      <c r="C24" s="35">
        <f>リレーエントリー!C24</f>
        <v>0</v>
      </c>
      <c r="D24" s="35">
        <f>リレーエントリー!D24</f>
      </c>
      <c r="E24" s="35">
        <f>リレーエントリー!E24</f>
        <v>0</v>
      </c>
      <c r="F24" s="35">
        <f>リレーエントリー!F24</f>
        <v>0</v>
      </c>
      <c r="G24" s="36">
        <f>IF(リレーエントリー!G24="",0,SUBSTITUTE(REPLACE(リレーエントリー!G24,3,0,"分"),".","秒"))</f>
        <v>0</v>
      </c>
    </row>
    <row r="25" spans="1:7" ht="12.75">
      <c r="A25" s="35">
        <f>リレーエントリー!A25</f>
      </c>
      <c r="B25" s="35">
        <f>リレーエントリー!B25</f>
        <v>0</v>
      </c>
      <c r="C25" s="35">
        <f>リレーエントリー!C25</f>
        <v>0</v>
      </c>
      <c r="D25" s="35">
        <f>リレーエントリー!D25</f>
      </c>
      <c r="E25" s="35">
        <f>リレーエントリー!E25</f>
        <v>0</v>
      </c>
      <c r="F25" s="35">
        <f>リレーエントリー!F25</f>
        <v>0</v>
      </c>
      <c r="G25" s="36">
        <f>IF(リレーエントリー!G25="",0,SUBSTITUTE(REPLACE(リレーエントリー!G25,3,0,"分"),".","秒"))</f>
        <v>0</v>
      </c>
    </row>
    <row r="26" spans="1:7" ht="12.75">
      <c r="A26" s="35">
        <f>リレーエントリー!A26</f>
      </c>
      <c r="B26" s="35">
        <f>リレーエントリー!B26</f>
        <v>0</v>
      </c>
      <c r="C26" s="35">
        <f>リレーエントリー!C26</f>
        <v>0</v>
      </c>
      <c r="D26" s="35">
        <f>リレーエントリー!D26</f>
      </c>
      <c r="E26" s="35">
        <f>リレーエントリー!E26</f>
        <v>0</v>
      </c>
      <c r="F26" s="35">
        <f>リレーエントリー!F26</f>
        <v>0</v>
      </c>
      <c r="G26" s="36">
        <f>IF(リレーエントリー!G26="",0,SUBSTITUTE(REPLACE(リレーエントリー!G26,3,0,"分"),".","秒"))</f>
        <v>0</v>
      </c>
    </row>
    <row r="27" spans="1:7" ht="12.75">
      <c r="A27" s="35">
        <f>リレーエントリー!A27</f>
      </c>
      <c r="B27" s="35">
        <f>リレーエントリー!B27</f>
        <v>0</v>
      </c>
      <c r="C27" s="35">
        <f>リレーエントリー!C27</f>
        <v>0</v>
      </c>
      <c r="D27" s="35">
        <f>リレーエントリー!D27</f>
      </c>
      <c r="E27" s="35">
        <f>リレーエントリー!E27</f>
        <v>0</v>
      </c>
      <c r="F27" s="35">
        <f>リレーエントリー!F27</f>
        <v>0</v>
      </c>
      <c r="G27" s="36">
        <f>IF(リレーエントリー!G27="",0,SUBSTITUTE(REPLACE(リレーエントリー!G27,3,0,"分"),".","秒"))</f>
        <v>0</v>
      </c>
    </row>
    <row r="28" spans="1:7" ht="12.75">
      <c r="A28" s="35">
        <f>リレーエントリー!A28</f>
      </c>
      <c r="B28" s="35">
        <f>リレーエントリー!B28</f>
        <v>0</v>
      </c>
      <c r="C28" s="35">
        <f>リレーエントリー!C28</f>
        <v>0</v>
      </c>
      <c r="D28" s="35">
        <f>リレーエントリー!D28</f>
      </c>
      <c r="E28" s="35">
        <f>リレーエントリー!E28</f>
        <v>0</v>
      </c>
      <c r="F28" s="35">
        <f>リレーエントリー!F28</f>
        <v>0</v>
      </c>
      <c r="G28" s="36">
        <f>IF(リレーエントリー!G28="",0,SUBSTITUTE(REPLACE(リレーエントリー!G28,3,0,"分"),".","秒"))</f>
        <v>0</v>
      </c>
    </row>
    <row r="29" spans="1:7" ht="12.75">
      <c r="A29" s="35">
        <f>リレーエントリー!A29</f>
      </c>
      <c r="B29" s="35">
        <f>リレーエントリー!B29</f>
        <v>0</v>
      </c>
      <c r="C29" s="35">
        <f>リレーエントリー!C29</f>
        <v>0</v>
      </c>
      <c r="D29" s="35">
        <f>リレーエントリー!D29</f>
      </c>
      <c r="E29" s="35">
        <f>リレーエントリー!E29</f>
        <v>0</v>
      </c>
      <c r="F29" s="35">
        <f>リレーエントリー!F29</f>
        <v>0</v>
      </c>
      <c r="G29" s="36">
        <f>IF(リレーエントリー!G29="",0,SUBSTITUTE(REPLACE(リレーエントリー!G29,3,0,"分"),".","秒"))</f>
        <v>0</v>
      </c>
    </row>
  </sheetData>
  <sheetProtection password="C4BA" sheet="1"/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17.75390625" style="0" bestFit="1" customWidth="1"/>
    <col min="2" max="2" width="6.875" style="0" bestFit="1" customWidth="1"/>
    <col min="13" max="13" width="9.00390625" style="55" customWidth="1"/>
    <col min="15" max="15" width="9.00390625" style="56" customWidth="1"/>
  </cols>
  <sheetData>
    <row r="1" spans="1:15" ht="12.75">
      <c r="A1" t="s">
        <v>167</v>
      </c>
      <c r="B1" t="s">
        <v>168</v>
      </c>
      <c r="C1" t="s">
        <v>169</v>
      </c>
      <c r="D1" t="s">
        <v>170</v>
      </c>
      <c r="E1" t="s">
        <v>171</v>
      </c>
      <c r="F1" t="s">
        <v>165</v>
      </c>
      <c r="G1" t="s">
        <v>172</v>
      </c>
      <c r="I1" t="s">
        <v>173</v>
      </c>
      <c r="J1" t="s">
        <v>174</v>
      </c>
      <c r="M1" s="52" t="s">
        <v>52</v>
      </c>
      <c r="N1" s="1" t="s">
        <v>50</v>
      </c>
      <c r="O1" s="52" t="s">
        <v>51</v>
      </c>
    </row>
    <row r="2" spans="1:15" ht="12.75">
      <c r="A2" t="s">
        <v>175</v>
      </c>
      <c r="B2" t="s">
        <v>175</v>
      </c>
      <c r="C2" t="s">
        <v>175</v>
      </c>
      <c r="D2" t="s">
        <v>175</v>
      </c>
      <c r="E2" t="s">
        <v>166</v>
      </c>
      <c r="F2" t="s">
        <v>166</v>
      </c>
      <c r="G2" t="s">
        <v>166</v>
      </c>
      <c r="I2">
        <v>0</v>
      </c>
      <c r="J2">
        <v>0</v>
      </c>
      <c r="K2">
        <v>0</v>
      </c>
      <c r="M2" s="53">
        <v>0</v>
      </c>
      <c r="N2" s="3">
        <v>0</v>
      </c>
      <c r="O2" s="53">
        <v>0</v>
      </c>
    </row>
    <row r="3" spans="1:15" ht="12.75">
      <c r="A3" t="s">
        <v>176</v>
      </c>
      <c r="B3" t="s">
        <v>176</v>
      </c>
      <c r="C3" t="s">
        <v>176</v>
      </c>
      <c r="D3" t="s">
        <v>176</v>
      </c>
      <c r="E3" t="s">
        <v>264</v>
      </c>
      <c r="I3">
        <v>18</v>
      </c>
      <c r="J3">
        <v>18</v>
      </c>
      <c r="K3">
        <v>1</v>
      </c>
      <c r="M3" s="54" t="s">
        <v>53</v>
      </c>
      <c r="N3" s="2">
        <v>1</v>
      </c>
      <c r="O3" s="54" t="s">
        <v>54</v>
      </c>
    </row>
    <row r="4" spans="9:15" ht="12.75">
      <c r="I4">
        <v>19</v>
      </c>
      <c r="J4">
        <v>18</v>
      </c>
      <c r="K4">
        <v>1</v>
      </c>
      <c r="M4" s="54" t="s">
        <v>55</v>
      </c>
      <c r="N4" s="2">
        <v>2</v>
      </c>
      <c r="O4" s="54" t="s">
        <v>56</v>
      </c>
    </row>
    <row r="5" spans="9:15" ht="12.75">
      <c r="I5">
        <v>20</v>
      </c>
      <c r="J5">
        <v>18</v>
      </c>
      <c r="K5">
        <v>1</v>
      </c>
      <c r="M5" s="54" t="s">
        <v>57</v>
      </c>
      <c r="N5" s="2">
        <v>3</v>
      </c>
      <c r="O5" s="54" t="s">
        <v>58</v>
      </c>
    </row>
    <row r="6" spans="9:15" ht="12.75">
      <c r="I6">
        <v>21</v>
      </c>
      <c r="J6">
        <v>18</v>
      </c>
      <c r="K6">
        <v>1</v>
      </c>
      <c r="M6" s="54" t="s">
        <v>59</v>
      </c>
      <c r="N6" s="2">
        <v>4</v>
      </c>
      <c r="O6" s="54" t="s">
        <v>60</v>
      </c>
    </row>
    <row r="7" spans="9:15" ht="12.75">
      <c r="I7">
        <v>22</v>
      </c>
      <c r="J7">
        <v>18</v>
      </c>
      <c r="K7">
        <v>1</v>
      </c>
      <c r="M7" s="54" t="s">
        <v>61</v>
      </c>
      <c r="N7" s="2">
        <v>5</v>
      </c>
      <c r="O7" s="54" t="s">
        <v>62</v>
      </c>
    </row>
    <row r="8" spans="5:15" ht="12.75">
      <c r="E8">
        <v>0</v>
      </c>
      <c r="F8">
        <v>0</v>
      </c>
      <c r="I8">
        <v>23</v>
      </c>
      <c r="J8">
        <v>18</v>
      </c>
      <c r="K8">
        <v>1</v>
      </c>
      <c r="M8" s="54" t="s">
        <v>63</v>
      </c>
      <c r="N8" s="2">
        <v>6</v>
      </c>
      <c r="O8" s="54" t="s">
        <v>64</v>
      </c>
    </row>
    <row r="9" spans="1:15" ht="12.75">
      <c r="A9" t="s">
        <v>177</v>
      </c>
      <c r="E9">
        <v>119</v>
      </c>
      <c r="F9">
        <v>17</v>
      </c>
      <c r="I9">
        <v>24</v>
      </c>
      <c r="J9">
        <v>18</v>
      </c>
      <c r="K9">
        <v>1</v>
      </c>
      <c r="M9" s="54" t="s">
        <v>178</v>
      </c>
      <c r="N9" s="2">
        <v>7</v>
      </c>
      <c r="O9" s="54" t="s">
        <v>178</v>
      </c>
    </row>
    <row r="10" spans="1:15" ht="12.75">
      <c r="A10">
        <v>0</v>
      </c>
      <c r="B10">
        <v>0</v>
      </c>
      <c r="E10">
        <v>120</v>
      </c>
      <c r="F10">
        <v>18</v>
      </c>
      <c r="I10">
        <v>25</v>
      </c>
      <c r="J10">
        <v>25</v>
      </c>
      <c r="K10">
        <v>2</v>
      </c>
      <c r="M10" s="54" t="s">
        <v>65</v>
      </c>
      <c r="N10" s="2">
        <v>8</v>
      </c>
      <c r="O10" s="54" t="s">
        <v>66</v>
      </c>
    </row>
    <row r="11" spans="1:15" ht="12.75">
      <c r="A11" t="s">
        <v>164</v>
      </c>
      <c r="B11">
        <v>1</v>
      </c>
      <c r="E11">
        <v>160</v>
      </c>
      <c r="F11">
        <v>19</v>
      </c>
      <c r="I11">
        <v>26</v>
      </c>
      <c r="J11">
        <v>25</v>
      </c>
      <c r="K11">
        <v>2</v>
      </c>
      <c r="M11" s="54" t="s">
        <v>67</v>
      </c>
      <c r="N11" s="2">
        <v>9</v>
      </c>
      <c r="O11" s="54" t="s">
        <v>68</v>
      </c>
    </row>
    <row r="12" spans="1:15" ht="12.75">
      <c r="A12" t="s">
        <v>179</v>
      </c>
      <c r="B12">
        <v>2</v>
      </c>
      <c r="E12">
        <v>200</v>
      </c>
      <c r="F12">
        <v>20</v>
      </c>
      <c r="I12">
        <v>27</v>
      </c>
      <c r="J12">
        <v>25</v>
      </c>
      <c r="K12">
        <v>2</v>
      </c>
      <c r="M12" s="54" t="s">
        <v>69</v>
      </c>
      <c r="N12" s="2">
        <v>10</v>
      </c>
      <c r="O12" s="54" t="s">
        <v>70</v>
      </c>
    </row>
    <row r="13" spans="5:15" ht="12.75">
      <c r="E13">
        <v>240</v>
      </c>
      <c r="F13">
        <v>21</v>
      </c>
      <c r="I13">
        <v>28</v>
      </c>
      <c r="J13">
        <v>25</v>
      </c>
      <c r="K13">
        <v>2</v>
      </c>
      <c r="M13" s="54" t="s">
        <v>71</v>
      </c>
      <c r="N13" s="2">
        <v>11</v>
      </c>
      <c r="O13" s="54" t="s">
        <v>72</v>
      </c>
    </row>
    <row r="14" spans="2:15" ht="12.75">
      <c r="B14">
        <v>0</v>
      </c>
      <c r="E14" s="5">
        <v>280</v>
      </c>
      <c r="F14">
        <v>22</v>
      </c>
      <c r="G14" s="4"/>
      <c r="I14">
        <v>29</v>
      </c>
      <c r="J14">
        <v>25</v>
      </c>
      <c r="K14">
        <v>2</v>
      </c>
      <c r="M14" s="54" t="s">
        <v>73</v>
      </c>
      <c r="N14" s="2">
        <v>12</v>
      </c>
      <c r="O14" s="54" t="s">
        <v>74</v>
      </c>
    </row>
    <row r="15" spans="1:15" ht="12.75">
      <c r="A15" t="s">
        <v>180</v>
      </c>
      <c r="B15">
        <v>10025</v>
      </c>
      <c r="E15" s="5">
        <v>320</v>
      </c>
      <c r="F15">
        <v>23</v>
      </c>
      <c r="G15" s="4"/>
      <c r="I15">
        <v>30</v>
      </c>
      <c r="J15">
        <v>30</v>
      </c>
      <c r="K15">
        <v>3</v>
      </c>
      <c r="M15" s="54" t="s">
        <v>75</v>
      </c>
      <c r="N15" s="2">
        <v>13</v>
      </c>
      <c r="O15" s="54" t="s">
        <v>76</v>
      </c>
    </row>
    <row r="16" spans="1:15" ht="12.75">
      <c r="A16" t="s">
        <v>181</v>
      </c>
      <c r="B16">
        <v>10050</v>
      </c>
      <c r="E16" s="4"/>
      <c r="F16" s="4"/>
      <c r="G16" s="4"/>
      <c r="I16">
        <v>31</v>
      </c>
      <c r="J16">
        <v>30</v>
      </c>
      <c r="K16">
        <v>3</v>
      </c>
      <c r="M16" s="54" t="s">
        <v>77</v>
      </c>
      <c r="N16" s="2">
        <v>14</v>
      </c>
      <c r="O16" s="54" t="s">
        <v>78</v>
      </c>
    </row>
    <row r="17" spans="1:15" ht="12.75">
      <c r="A17" t="s">
        <v>182</v>
      </c>
      <c r="B17">
        <v>10100</v>
      </c>
      <c r="E17" s="4"/>
      <c r="F17" s="4"/>
      <c r="G17" s="4"/>
      <c r="I17">
        <v>32</v>
      </c>
      <c r="J17">
        <v>30</v>
      </c>
      <c r="K17">
        <v>3</v>
      </c>
      <c r="M17" s="54" t="s">
        <v>79</v>
      </c>
      <c r="N17" s="2">
        <v>15</v>
      </c>
      <c r="O17" s="54" t="s">
        <v>80</v>
      </c>
    </row>
    <row r="18" spans="1:15" ht="12.75">
      <c r="A18" t="s">
        <v>183</v>
      </c>
      <c r="B18">
        <v>10200</v>
      </c>
      <c r="I18">
        <v>33</v>
      </c>
      <c r="J18">
        <v>30</v>
      </c>
      <c r="K18">
        <v>3</v>
      </c>
      <c r="M18" s="54" t="s">
        <v>81</v>
      </c>
      <c r="N18" s="2">
        <v>16</v>
      </c>
      <c r="O18" s="54" t="s">
        <v>82</v>
      </c>
    </row>
    <row r="19" spans="1:15" ht="12.75">
      <c r="A19" t="s">
        <v>184</v>
      </c>
      <c r="B19">
        <v>20025</v>
      </c>
      <c r="I19">
        <v>34</v>
      </c>
      <c r="J19">
        <v>30</v>
      </c>
      <c r="K19">
        <v>3</v>
      </c>
      <c r="M19" s="54" t="s">
        <v>83</v>
      </c>
      <c r="N19" s="2">
        <v>17</v>
      </c>
      <c r="O19" s="54" t="s">
        <v>84</v>
      </c>
    </row>
    <row r="20" spans="1:15" ht="12.75">
      <c r="A20" t="s">
        <v>185</v>
      </c>
      <c r="B20">
        <v>20050</v>
      </c>
      <c r="I20">
        <v>35</v>
      </c>
      <c r="J20">
        <v>35</v>
      </c>
      <c r="K20">
        <v>4</v>
      </c>
      <c r="M20" s="51" t="s">
        <v>186</v>
      </c>
      <c r="N20" s="37">
        <v>18</v>
      </c>
      <c r="O20" s="51" t="s">
        <v>187</v>
      </c>
    </row>
    <row r="21" spans="1:15" ht="12.75">
      <c r="A21" t="s">
        <v>188</v>
      </c>
      <c r="B21">
        <v>20100</v>
      </c>
      <c r="I21">
        <v>36</v>
      </c>
      <c r="J21">
        <v>35</v>
      </c>
      <c r="K21">
        <v>4</v>
      </c>
      <c r="M21" s="51" t="s">
        <v>189</v>
      </c>
      <c r="N21" s="37">
        <v>19</v>
      </c>
      <c r="O21" s="51" t="s">
        <v>190</v>
      </c>
    </row>
    <row r="22" spans="1:15" ht="12.75">
      <c r="A22" t="s">
        <v>191</v>
      </c>
      <c r="B22">
        <v>30025</v>
      </c>
      <c r="I22">
        <v>37</v>
      </c>
      <c r="J22">
        <v>35</v>
      </c>
      <c r="K22">
        <v>4</v>
      </c>
      <c r="M22" s="51" t="s">
        <v>153</v>
      </c>
      <c r="N22" s="37">
        <v>20</v>
      </c>
      <c r="O22" s="51" t="s">
        <v>192</v>
      </c>
    </row>
    <row r="23" spans="1:15" ht="12.75">
      <c r="A23" t="s">
        <v>193</v>
      </c>
      <c r="B23">
        <v>30050</v>
      </c>
      <c r="I23">
        <v>38</v>
      </c>
      <c r="J23">
        <v>35</v>
      </c>
      <c r="K23">
        <v>4</v>
      </c>
      <c r="M23" s="51" t="s">
        <v>154</v>
      </c>
      <c r="N23" s="37">
        <v>21</v>
      </c>
      <c r="O23" s="51" t="s">
        <v>194</v>
      </c>
    </row>
    <row r="24" spans="1:15" ht="12.75">
      <c r="A24" t="s">
        <v>195</v>
      </c>
      <c r="B24">
        <v>30100</v>
      </c>
      <c r="I24">
        <v>39</v>
      </c>
      <c r="J24">
        <v>35</v>
      </c>
      <c r="K24">
        <v>4</v>
      </c>
      <c r="M24" s="51" t="s">
        <v>155</v>
      </c>
      <c r="N24" s="37">
        <v>22</v>
      </c>
      <c r="O24" s="51" t="s">
        <v>196</v>
      </c>
    </row>
    <row r="25" spans="1:15" ht="12.75">
      <c r="A25" t="s">
        <v>197</v>
      </c>
      <c r="B25">
        <v>40025</v>
      </c>
      <c r="I25">
        <v>40</v>
      </c>
      <c r="J25">
        <v>40</v>
      </c>
      <c r="K25">
        <v>5</v>
      </c>
      <c r="M25" s="51" t="s">
        <v>156</v>
      </c>
      <c r="N25" s="37">
        <v>23</v>
      </c>
      <c r="O25" s="51" t="s">
        <v>198</v>
      </c>
    </row>
    <row r="26" spans="1:15" ht="12.75">
      <c r="A26" t="s">
        <v>199</v>
      </c>
      <c r="B26">
        <v>40050</v>
      </c>
      <c r="I26">
        <v>41</v>
      </c>
      <c r="J26">
        <v>40</v>
      </c>
      <c r="K26">
        <v>5</v>
      </c>
      <c r="M26" s="51" t="s">
        <v>157</v>
      </c>
      <c r="N26" s="37">
        <v>24</v>
      </c>
      <c r="O26" s="51" t="s">
        <v>200</v>
      </c>
    </row>
    <row r="27" spans="1:15" ht="12.75">
      <c r="A27" t="s">
        <v>201</v>
      </c>
      <c r="B27">
        <v>40100</v>
      </c>
      <c r="I27">
        <v>42</v>
      </c>
      <c r="J27">
        <v>40</v>
      </c>
      <c r="K27">
        <v>5</v>
      </c>
      <c r="M27" s="51" t="s">
        <v>202</v>
      </c>
      <c r="N27" s="37">
        <v>25</v>
      </c>
      <c r="O27" s="51" t="s">
        <v>203</v>
      </c>
    </row>
    <row r="28" spans="1:15" ht="12.75">
      <c r="A28" t="s">
        <v>204</v>
      </c>
      <c r="B28">
        <v>50100</v>
      </c>
      <c r="I28">
        <v>43</v>
      </c>
      <c r="J28">
        <v>40</v>
      </c>
      <c r="K28">
        <v>5</v>
      </c>
      <c r="M28" s="51" t="s">
        <v>205</v>
      </c>
      <c r="N28" s="37">
        <v>26</v>
      </c>
      <c r="O28" s="51" t="s">
        <v>206</v>
      </c>
    </row>
    <row r="29" spans="1:15" ht="12.75">
      <c r="A29" t="s">
        <v>207</v>
      </c>
      <c r="B29">
        <v>50200</v>
      </c>
      <c r="I29">
        <v>44</v>
      </c>
      <c r="J29">
        <v>40</v>
      </c>
      <c r="K29">
        <v>5</v>
      </c>
      <c r="M29" s="55" t="s">
        <v>208</v>
      </c>
      <c r="N29" s="37">
        <v>27</v>
      </c>
      <c r="O29" s="56" t="s">
        <v>209</v>
      </c>
    </row>
    <row r="30" spans="1:15" ht="12.75">
      <c r="A30" t="s">
        <v>210</v>
      </c>
      <c r="B30">
        <v>60100</v>
      </c>
      <c r="I30">
        <v>45</v>
      </c>
      <c r="J30">
        <v>45</v>
      </c>
      <c r="K30">
        <v>6</v>
      </c>
      <c r="M30" s="55" t="s">
        <v>211</v>
      </c>
      <c r="N30" s="37">
        <v>28</v>
      </c>
      <c r="O30" s="56" t="s">
        <v>212</v>
      </c>
    </row>
    <row r="31" spans="1:15" ht="12.75">
      <c r="A31" t="s">
        <v>213</v>
      </c>
      <c r="B31">
        <v>60200</v>
      </c>
      <c r="I31">
        <v>46</v>
      </c>
      <c r="J31">
        <v>45</v>
      </c>
      <c r="K31">
        <v>6</v>
      </c>
      <c r="M31" s="55" t="s">
        <v>214</v>
      </c>
      <c r="N31" s="37">
        <v>29</v>
      </c>
      <c r="O31" s="56" t="s">
        <v>215</v>
      </c>
    </row>
    <row r="32" spans="1:15" ht="12.75">
      <c r="A32" t="s">
        <v>216</v>
      </c>
      <c r="B32">
        <v>70100</v>
      </c>
      <c r="I32">
        <v>47</v>
      </c>
      <c r="J32">
        <v>45</v>
      </c>
      <c r="K32">
        <v>6</v>
      </c>
      <c r="M32" s="55" t="s">
        <v>217</v>
      </c>
      <c r="N32" s="37">
        <v>30</v>
      </c>
      <c r="O32" s="56" t="s">
        <v>218</v>
      </c>
    </row>
    <row r="33" spans="1:15" ht="12.75">
      <c r="A33" t="s">
        <v>219</v>
      </c>
      <c r="B33">
        <v>70200</v>
      </c>
      <c r="I33">
        <v>48</v>
      </c>
      <c r="J33">
        <v>45</v>
      </c>
      <c r="K33">
        <v>6</v>
      </c>
      <c r="M33" s="55" t="s">
        <v>220</v>
      </c>
      <c r="N33">
        <v>31</v>
      </c>
      <c r="O33" s="56" t="s">
        <v>221</v>
      </c>
    </row>
    <row r="34" spans="9:15" ht="12.75">
      <c r="I34">
        <v>49</v>
      </c>
      <c r="J34">
        <v>45</v>
      </c>
      <c r="K34">
        <v>6</v>
      </c>
      <c r="M34" s="55" t="s">
        <v>222</v>
      </c>
      <c r="N34">
        <v>32</v>
      </c>
      <c r="O34" s="56" t="s">
        <v>222</v>
      </c>
    </row>
    <row r="35" spans="9:15" ht="12.75">
      <c r="I35">
        <v>50</v>
      </c>
      <c r="J35">
        <v>50</v>
      </c>
      <c r="K35">
        <v>7</v>
      </c>
      <c r="M35" s="56" t="s">
        <v>223</v>
      </c>
      <c r="N35" s="60">
        <v>33</v>
      </c>
      <c r="O35" s="56" t="s">
        <v>224</v>
      </c>
    </row>
    <row r="36" spans="9:15" ht="12.75">
      <c r="I36">
        <v>51</v>
      </c>
      <c r="J36">
        <v>50</v>
      </c>
      <c r="K36">
        <v>7</v>
      </c>
      <c r="M36" s="56" t="s">
        <v>225</v>
      </c>
      <c r="N36" s="60">
        <v>34</v>
      </c>
      <c r="O36" s="56" t="s">
        <v>226</v>
      </c>
    </row>
    <row r="37" spans="9:15" ht="12.75">
      <c r="I37">
        <v>52</v>
      </c>
      <c r="J37">
        <v>50</v>
      </c>
      <c r="K37">
        <v>7</v>
      </c>
      <c r="M37" s="56" t="s">
        <v>227</v>
      </c>
      <c r="N37" s="60">
        <v>35</v>
      </c>
      <c r="O37" s="56" t="s">
        <v>228</v>
      </c>
    </row>
    <row r="38" spans="9:15" ht="12.75">
      <c r="I38">
        <v>53</v>
      </c>
      <c r="J38">
        <v>50</v>
      </c>
      <c r="K38">
        <v>7</v>
      </c>
      <c r="M38" s="55" t="s">
        <v>229</v>
      </c>
      <c r="N38" s="60">
        <v>36</v>
      </c>
      <c r="O38" s="56" t="s">
        <v>230</v>
      </c>
    </row>
    <row r="39" spans="9:15" ht="12.75">
      <c r="I39">
        <v>54</v>
      </c>
      <c r="J39">
        <v>50</v>
      </c>
      <c r="K39">
        <v>7</v>
      </c>
      <c r="M39" s="55" t="s">
        <v>231</v>
      </c>
      <c r="N39" s="60">
        <v>37</v>
      </c>
      <c r="O39" s="56" t="s">
        <v>231</v>
      </c>
    </row>
    <row r="40" spans="9:15" ht="12.75">
      <c r="I40">
        <v>55</v>
      </c>
      <c r="J40">
        <v>55</v>
      </c>
      <c r="K40">
        <v>8</v>
      </c>
      <c r="M40" s="55" t="s">
        <v>232</v>
      </c>
      <c r="N40" s="60">
        <v>38</v>
      </c>
      <c r="O40" s="55" t="s">
        <v>233</v>
      </c>
    </row>
    <row r="41" spans="9:15" ht="12.75">
      <c r="I41">
        <v>56</v>
      </c>
      <c r="J41">
        <v>55</v>
      </c>
      <c r="K41">
        <v>8</v>
      </c>
      <c r="M41" s="55" t="s">
        <v>234</v>
      </c>
      <c r="N41" s="60">
        <v>39</v>
      </c>
      <c r="O41" s="56" t="s">
        <v>235</v>
      </c>
    </row>
    <row r="42" spans="9:15" ht="12.75">
      <c r="I42">
        <v>57</v>
      </c>
      <c r="J42">
        <v>55</v>
      </c>
      <c r="K42">
        <v>8</v>
      </c>
      <c r="M42" s="55" t="s">
        <v>236</v>
      </c>
      <c r="N42" s="60">
        <v>40</v>
      </c>
      <c r="O42" s="56" t="s">
        <v>237</v>
      </c>
    </row>
    <row r="43" spans="9:11" ht="12.75">
      <c r="I43">
        <v>58</v>
      </c>
      <c r="J43">
        <v>55</v>
      </c>
      <c r="K43">
        <v>8</v>
      </c>
    </row>
    <row r="44" spans="9:11" ht="12.75">
      <c r="I44">
        <v>59</v>
      </c>
      <c r="J44">
        <v>55</v>
      </c>
      <c r="K44">
        <v>8</v>
      </c>
    </row>
    <row r="45" spans="9:11" ht="12.75">
      <c r="I45">
        <v>60</v>
      </c>
      <c r="J45">
        <v>60</v>
      </c>
      <c r="K45">
        <v>9</v>
      </c>
    </row>
    <row r="46" spans="9:11" ht="12.75">
      <c r="I46">
        <v>61</v>
      </c>
      <c r="J46">
        <v>60</v>
      </c>
      <c r="K46">
        <v>9</v>
      </c>
    </row>
    <row r="47" spans="9:11" ht="12.75">
      <c r="I47">
        <v>62</v>
      </c>
      <c r="J47">
        <v>60</v>
      </c>
      <c r="K47">
        <v>9</v>
      </c>
    </row>
    <row r="48" spans="9:11" ht="12.75">
      <c r="I48">
        <v>63</v>
      </c>
      <c r="J48">
        <v>60</v>
      </c>
      <c r="K48">
        <v>9</v>
      </c>
    </row>
    <row r="49" spans="9:11" ht="12.75">
      <c r="I49">
        <v>64</v>
      </c>
      <c r="J49">
        <v>60</v>
      </c>
      <c r="K49">
        <v>9</v>
      </c>
    </row>
    <row r="50" spans="9:11" ht="12.75">
      <c r="I50">
        <v>65</v>
      </c>
      <c r="J50">
        <v>65</v>
      </c>
      <c r="K50">
        <v>10</v>
      </c>
    </row>
    <row r="51" spans="9:11" ht="12.75">
      <c r="I51">
        <v>66</v>
      </c>
      <c r="J51">
        <v>65</v>
      </c>
      <c r="K51">
        <v>10</v>
      </c>
    </row>
    <row r="52" spans="9:11" ht="12.75">
      <c r="I52">
        <v>67</v>
      </c>
      <c r="J52">
        <v>65</v>
      </c>
      <c r="K52">
        <v>10</v>
      </c>
    </row>
    <row r="53" spans="9:11" ht="12.75">
      <c r="I53">
        <v>68</v>
      </c>
      <c r="J53">
        <v>65</v>
      </c>
      <c r="K53">
        <v>10</v>
      </c>
    </row>
    <row r="54" spans="9:11" ht="12.75">
      <c r="I54">
        <v>69</v>
      </c>
      <c r="J54">
        <v>65</v>
      </c>
      <c r="K54">
        <v>10</v>
      </c>
    </row>
    <row r="55" spans="9:11" ht="12.75">
      <c r="I55">
        <v>70</v>
      </c>
      <c r="J55">
        <v>70</v>
      </c>
      <c r="K55">
        <v>11</v>
      </c>
    </row>
    <row r="56" spans="9:11" ht="12.75">
      <c r="I56">
        <v>71</v>
      </c>
      <c r="J56">
        <v>70</v>
      </c>
      <c r="K56">
        <v>11</v>
      </c>
    </row>
    <row r="57" spans="9:11" ht="12.75">
      <c r="I57">
        <v>72</v>
      </c>
      <c r="J57">
        <v>70</v>
      </c>
      <c r="K57">
        <v>11</v>
      </c>
    </row>
    <row r="58" spans="9:11" ht="12.75">
      <c r="I58">
        <v>73</v>
      </c>
      <c r="J58">
        <v>70</v>
      </c>
      <c r="K58">
        <v>11</v>
      </c>
    </row>
    <row r="59" spans="9:11" ht="12.75">
      <c r="I59">
        <v>74</v>
      </c>
      <c r="J59">
        <v>70</v>
      </c>
      <c r="K59">
        <v>11</v>
      </c>
    </row>
    <row r="60" spans="9:11" ht="12.75">
      <c r="I60">
        <v>75</v>
      </c>
      <c r="J60">
        <v>75</v>
      </c>
      <c r="K60">
        <v>12</v>
      </c>
    </row>
    <row r="61" spans="9:11" ht="12.75">
      <c r="I61">
        <v>76</v>
      </c>
      <c r="J61">
        <v>75</v>
      </c>
      <c r="K61">
        <v>12</v>
      </c>
    </row>
    <row r="62" spans="9:11" ht="12.75">
      <c r="I62">
        <v>77</v>
      </c>
      <c r="J62">
        <v>75</v>
      </c>
      <c r="K62">
        <v>12</v>
      </c>
    </row>
    <row r="63" spans="9:11" ht="12.75">
      <c r="I63">
        <v>78</v>
      </c>
      <c r="J63">
        <v>75</v>
      </c>
      <c r="K63">
        <v>12</v>
      </c>
    </row>
    <row r="64" spans="9:11" ht="12.75">
      <c r="I64">
        <v>79</v>
      </c>
      <c r="J64">
        <v>75</v>
      </c>
      <c r="K64">
        <v>12</v>
      </c>
    </row>
    <row r="65" spans="9:11" ht="12.75">
      <c r="I65">
        <v>80</v>
      </c>
      <c r="J65">
        <v>80</v>
      </c>
      <c r="K65">
        <v>13</v>
      </c>
    </row>
    <row r="66" spans="9:11" ht="12.75">
      <c r="I66">
        <v>81</v>
      </c>
      <c r="J66">
        <v>80</v>
      </c>
      <c r="K66">
        <v>13</v>
      </c>
    </row>
    <row r="67" spans="9:11" ht="12.75">
      <c r="I67">
        <v>82</v>
      </c>
      <c r="J67">
        <v>80</v>
      </c>
      <c r="K67">
        <v>13</v>
      </c>
    </row>
    <row r="68" spans="9:11" ht="12.75">
      <c r="I68">
        <v>83</v>
      </c>
      <c r="J68">
        <v>80</v>
      </c>
      <c r="K68">
        <v>13</v>
      </c>
    </row>
    <row r="69" spans="9:11" ht="12.75">
      <c r="I69">
        <v>84</v>
      </c>
      <c r="J69">
        <v>80</v>
      </c>
      <c r="K69">
        <v>13</v>
      </c>
    </row>
    <row r="70" spans="9:11" ht="12.75">
      <c r="I70">
        <v>85</v>
      </c>
      <c r="J70">
        <v>85</v>
      </c>
      <c r="K70">
        <v>14</v>
      </c>
    </row>
    <row r="71" spans="9:11" ht="12.75">
      <c r="I71">
        <v>86</v>
      </c>
      <c r="J71">
        <v>85</v>
      </c>
      <c r="K71">
        <v>14</v>
      </c>
    </row>
    <row r="72" spans="9:11" ht="12.75">
      <c r="I72">
        <v>87</v>
      </c>
      <c r="J72">
        <v>85</v>
      </c>
      <c r="K72">
        <v>14</v>
      </c>
    </row>
    <row r="73" spans="9:11" ht="12.75">
      <c r="I73">
        <v>88</v>
      </c>
      <c r="J73">
        <v>85</v>
      </c>
      <c r="K73">
        <v>14</v>
      </c>
    </row>
    <row r="74" spans="9:11" ht="12.75">
      <c r="I74">
        <v>89</v>
      </c>
      <c r="J74">
        <v>85</v>
      </c>
      <c r="K74">
        <v>14</v>
      </c>
    </row>
    <row r="75" spans="9:11" ht="12.75">
      <c r="I75">
        <v>90</v>
      </c>
      <c r="J75">
        <v>90</v>
      </c>
      <c r="K75">
        <v>15</v>
      </c>
    </row>
    <row r="76" spans="9:11" ht="12.75">
      <c r="I76">
        <v>91</v>
      </c>
      <c r="J76">
        <v>90</v>
      </c>
      <c r="K76">
        <v>15</v>
      </c>
    </row>
    <row r="77" spans="9:11" ht="12.75">
      <c r="I77">
        <v>92</v>
      </c>
      <c r="J77">
        <v>90</v>
      </c>
      <c r="K77">
        <v>15</v>
      </c>
    </row>
    <row r="78" spans="9:11" ht="12.75">
      <c r="I78">
        <v>93</v>
      </c>
      <c r="J78">
        <v>90</v>
      </c>
      <c r="K78">
        <v>15</v>
      </c>
    </row>
    <row r="79" spans="9:11" ht="12.75">
      <c r="I79">
        <v>94</v>
      </c>
      <c r="J79">
        <v>90</v>
      </c>
      <c r="K79">
        <v>15</v>
      </c>
    </row>
    <row r="80" spans="9:11" ht="12.75">
      <c r="I80">
        <v>95</v>
      </c>
      <c r="J80">
        <v>90</v>
      </c>
      <c r="K80">
        <v>15</v>
      </c>
    </row>
    <row r="81" spans="9:11" ht="12.75">
      <c r="I81">
        <v>96</v>
      </c>
      <c r="J81">
        <v>90</v>
      </c>
      <c r="K81">
        <v>15</v>
      </c>
    </row>
    <row r="82" spans="9:11" ht="12.75">
      <c r="I82">
        <v>97</v>
      </c>
      <c r="J82">
        <v>90</v>
      </c>
      <c r="K82">
        <v>15</v>
      </c>
    </row>
    <row r="83" spans="9:11" ht="12.75">
      <c r="I83">
        <v>98</v>
      </c>
      <c r="J83">
        <v>90</v>
      </c>
      <c r="K83">
        <v>15</v>
      </c>
    </row>
    <row r="84" spans="9:11" ht="12.75">
      <c r="I84">
        <v>99</v>
      </c>
      <c r="J84">
        <v>90</v>
      </c>
      <c r="K84">
        <v>15</v>
      </c>
    </row>
    <row r="85" spans="9:11" ht="12.75">
      <c r="I85">
        <v>100</v>
      </c>
      <c r="J85">
        <v>90</v>
      </c>
      <c r="K85">
        <v>15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M1" sqref="M1:O16384"/>
    </sheetView>
  </sheetViews>
  <sheetFormatPr defaultColWidth="9.00390625" defaultRowHeight="13.5"/>
  <cols>
    <col min="1" max="1" width="17.75390625" style="0" bestFit="1" customWidth="1"/>
    <col min="2" max="2" width="6.875" style="0" bestFit="1" customWidth="1"/>
    <col min="13" max="13" width="9.00390625" style="55" customWidth="1"/>
    <col min="15" max="15" width="9.00390625" style="56" customWidth="1"/>
  </cols>
  <sheetData>
    <row r="1" spans="1:15" ht="12.75">
      <c r="A1" t="s">
        <v>36</v>
      </c>
      <c r="B1" t="s">
        <v>37</v>
      </c>
      <c r="C1" t="s">
        <v>38</v>
      </c>
      <c r="D1" t="s">
        <v>158</v>
      </c>
      <c r="E1" t="s">
        <v>39</v>
      </c>
      <c r="F1" t="s">
        <v>159</v>
      </c>
      <c r="G1" t="s">
        <v>160</v>
      </c>
      <c r="I1" t="s">
        <v>42</v>
      </c>
      <c r="J1" t="s">
        <v>133</v>
      </c>
      <c r="M1" s="52" t="s">
        <v>52</v>
      </c>
      <c r="N1" s="1" t="s">
        <v>50</v>
      </c>
      <c r="O1" s="52" t="s">
        <v>51</v>
      </c>
    </row>
    <row r="2" spans="1:15" ht="12.75">
      <c r="A2" t="s">
        <v>162</v>
      </c>
      <c r="B2" t="s">
        <v>162</v>
      </c>
      <c r="C2" t="s">
        <v>162</v>
      </c>
      <c r="D2" t="s">
        <v>162</v>
      </c>
      <c r="E2" t="s">
        <v>163</v>
      </c>
      <c r="F2" t="s">
        <v>163</v>
      </c>
      <c r="G2" t="s">
        <v>163</v>
      </c>
      <c r="I2">
        <v>0</v>
      </c>
      <c r="J2">
        <v>0</v>
      </c>
      <c r="K2">
        <v>0</v>
      </c>
      <c r="M2" s="53">
        <v>0</v>
      </c>
      <c r="N2" s="3">
        <v>0</v>
      </c>
      <c r="O2" s="53">
        <v>0</v>
      </c>
    </row>
    <row r="3" spans="1:15" ht="12.75">
      <c r="A3" t="s">
        <v>161</v>
      </c>
      <c r="B3" t="s">
        <v>161</v>
      </c>
      <c r="C3" t="s">
        <v>161</v>
      </c>
      <c r="D3" t="s">
        <v>161</v>
      </c>
      <c r="I3">
        <v>18</v>
      </c>
      <c r="J3">
        <v>18</v>
      </c>
      <c r="K3">
        <v>25</v>
      </c>
      <c r="M3" s="54" t="s">
        <v>53</v>
      </c>
      <c r="N3" s="2">
        <v>1</v>
      </c>
      <c r="O3" s="54" t="s">
        <v>54</v>
      </c>
    </row>
    <row r="4" spans="1:15" ht="12.75">
      <c r="A4" t="s">
        <v>163</v>
      </c>
      <c r="I4">
        <v>19</v>
      </c>
      <c r="J4">
        <f aca="true" t="shared" si="0" ref="J4:K9">J3</f>
        <v>18</v>
      </c>
      <c r="K4">
        <f t="shared" si="0"/>
        <v>25</v>
      </c>
      <c r="M4" s="54" t="s">
        <v>55</v>
      </c>
      <c r="N4" s="2">
        <v>2</v>
      </c>
      <c r="O4" s="54" t="s">
        <v>56</v>
      </c>
    </row>
    <row r="5" spans="9:15" ht="12.75">
      <c r="I5">
        <v>20</v>
      </c>
      <c r="J5">
        <f t="shared" si="0"/>
        <v>18</v>
      </c>
      <c r="K5">
        <f t="shared" si="0"/>
        <v>25</v>
      </c>
      <c r="M5" s="54" t="s">
        <v>57</v>
      </c>
      <c r="N5" s="2">
        <v>3</v>
      </c>
      <c r="O5" s="54" t="s">
        <v>58</v>
      </c>
    </row>
    <row r="6" spans="9:15" ht="12.75">
      <c r="I6">
        <v>21</v>
      </c>
      <c r="J6">
        <f t="shared" si="0"/>
        <v>18</v>
      </c>
      <c r="K6">
        <f t="shared" si="0"/>
        <v>25</v>
      </c>
      <c r="M6" s="54" t="s">
        <v>59</v>
      </c>
      <c r="N6" s="2">
        <v>4</v>
      </c>
      <c r="O6" s="54" t="s">
        <v>60</v>
      </c>
    </row>
    <row r="7" spans="9:15" ht="12.75">
      <c r="I7">
        <v>22</v>
      </c>
      <c r="J7">
        <f t="shared" si="0"/>
        <v>18</v>
      </c>
      <c r="K7">
        <f t="shared" si="0"/>
        <v>25</v>
      </c>
      <c r="M7" s="54" t="s">
        <v>61</v>
      </c>
      <c r="N7" s="2">
        <v>5</v>
      </c>
      <c r="O7" s="54" t="s">
        <v>62</v>
      </c>
    </row>
    <row r="8" spans="5:15" ht="12.75">
      <c r="E8">
        <v>0</v>
      </c>
      <c r="F8">
        <v>0</v>
      </c>
      <c r="I8">
        <v>23</v>
      </c>
      <c r="J8">
        <f t="shared" si="0"/>
        <v>18</v>
      </c>
      <c r="K8">
        <f t="shared" si="0"/>
        <v>25</v>
      </c>
      <c r="M8" s="54" t="s">
        <v>63</v>
      </c>
      <c r="N8" s="2">
        <v>6</v>
      </c>
      <c r="O8" s="54" t="s">
        <v>64</v>
      </c>
    </row>
    <row r="9" spans="1:15" ht="12.75">
      <c r="A9" t="s">
        <v>26</v>
      </c>
      <c r="E9">
        <v>119</v>
      </c>
      <c r="F9">
        <v>19</v>
      </c>
      <c r="I9">
        <v>24</v>
      </c>
      <c r="J9">
        <f t="shared" si="0"/>
        <v>18</v>
      </c>
      <c r="K9">
        <f t="shared" si="0"/>
        <v>25</v>
      </c>
      <c r="M9" s="54" t="s">
        <v>178</v>
      </c>
      <c r="N9" s="2">
        <v>7</v>
      </c>
      <c r="O9" s="54" t="s">
        <v>178</v>
      </c>
    </row>
    <row r="10" spans="1:15" ht="12.75">
      <c r="A10">
        <v>0</v>
      </c>
      <c r="B10">
        <v>0</v>
      </c>
      <c r="E10">
        <v>120</v>
      </c>
      <c r="F10">
        <f>F9+1</f>
        <v>20</v>
      </c>
      <c r="I10">
        <v>25</v>
      </c>
      <c r="J10">
        <f>I10</f>
        <v>25</v>
      </c>
      <c r="K10">
        <v>4</v>
      </c>
      <c r="M10" s="54" t="s">
        <v>65</v>
      </c>
      <c r="N10" s="2">
        <v>8</v>
      </c>
      <c r="O10" s="54" t="s">
        <v>66</v>
      </c>
    </row>
    <row r="11" spans="1:15" ht="12.75">
      <c r="A11" t="s">
        <v>21</v>
      </c>
      <c r="B11">
        <v>1</v>
      </c>
      <c r="E11">
        <v>160</v>
      </c>
      <c r="F11">
        <f>F10+1</f>
        <v>21</v>
      </c>
      <c r="I11">
        <v>26</v>
      </c>
      <c r="J11">
        <f aca="true" t="shared" si="1" ref="J11:K14">J10</f>
        <v>25</v>
      </c>
      <c r="K11">
        <f t="shared" si="1"/>
        <v>4</v>
      </c>
      <c r="M11" s="54" t="s">
        <v>67</v>
      </c>
      <c r="N11" s="2">
        <v>9</v>
      </c>
      <c r="O11" s="54" t="s">
        <v>68</v>
      </c>
    </row>
    <row r="12" spans="1:15" ht="12.75">
      <c r="A12" t="s">
        <v>23</v>
      </c>
      <c r="B12">
        <v>2</v>
      </c>
      <c r="E12">
        <v>200</v>
      </c>
      <c r="F12">
        <f>F11+1</f>
        <v>22</v>
      </c>
      <c r="I12">
        <v>27</v>
      </c>
      <c r="J12">
        <f t="shared" si="1"/>
        <v>25</v>
      </c>
      <c r="K12">
        <f t="shared" si="1"/>
        <v>4</v>
      </c>
      <c r="M12" s="54" t="s">
        <v>69</v>
      </c>
      <c r="N12" s="2">
        <v>10</v>
      </c>
      <c r="O12" s="54" t="s">
        <v>70</v>
      </c>
    </row>
    <row r="13" spans="5:15" ht="12.75">
      <c r="E13">
        <v>240</v>
      </c>
      <c r="F13">
        <f>F12+1</f>
        <v>23</v>
      </c>
      <c r="I13">
        <v>28</v>
      </c>
      <c r="J13">
        <f t="shared" si="1"/>
        <v>25</v>
      </c>
      <c r="K13">
        <f t="shared" si="1"/>
        <v>4</v>
      </c>
      <c r="M13" s="54" t="s">
        <v>71</v>
      </c>
      <c r="N13" s="2">
        <v>11</v>
      </c>
      <c r="O13" s="54" t="s">
        <v>72</v>
      </c>
    </row>
    <row r="14" spans="1:15" ht="12.75">
      <c r="A14">
        <f>A13&amp;B13</f>
      </c>
      <c r="B14">
        <v>0</v>
      </c>
      <c r="E14" s="5">
        <v>280</v>
      </c>
      <c r="F14">
        <f>F13+1</f>
        <v>24</v>
      </c>
      <c r="G14" s="4"/>
      <c r="I14">
        <v>29</v>
      </c>
      <c r="J14">
        <f t="shared" si="1"/>
        <v>25</v>
      </c>
      <c r="K14">
        <f t="shared" si="1"/>
        <v>4</v>
      </c>
      <c r="M14" s="54" t="s">
        <v>73</v>
      </c>
      <c r="N14" s="2">
        <v>12</v>
      </c>
      <c r="O14" s="54" t="s">
        <v>74</v>
      </c>
    </row>
    <row r="15" spans="1:15" ht="12.75">
      <c r="A15" t="str">
        <f>$A$1&amp;A2</f>
        <v>自由形  50m</v>
      </c>
      <c r="B15">
        <v>10050</v>
      </c>
      <c r="E15" s="5">
        <v>320</v>
      </c>
      <c r="F15">
        <v>26</v>
      </c>
      <c r="G15" s="4"/>
      <c r="I15">
        <v>30</v>
      </c>
      <c r="J15">
        <f>I15</f>
        <v>30</v>
      </c>
      <c r="K15">
        <f>K14+1</f>
        <v>5</v>
      </c>
      <c r="M15" s="54" t="s">
        <v>75</v>
      </c>
      <c r="N15" s="2">
        <v>13</v>
      </c>
      <c r="O15" s="54" t="s">
        <v>76</v>
      </c>
    </row>
    <row r="16" spans="1:15" ht="12.75">
      <c r="A16" t="str">
        <f>$A$1&amp;A3</f>
        <v>自由形 100m</v>
      </c>
      <c r="B16">
        <v>10100</v>
      </c>
      <c r="E16" s="4"/>
      <c r="F16" s="4"/>
      <c r="G16" s="4"/>
      <c r="I16">
        <v>31</v>
      </c>
      <c r="J16">
        <f aca="true" t="shared" si="2" ref="J16:K19">J15</f>
        <v>30</v>
      </c>
      <c r="K16">
        <f t="shared" si="2"/>
        <v>5</v>
      </c>
      <c r="M16" s="54" t="s">
        <v>77</v>
      </c>
      <c r="N16" s="2">
        <v>14</v>
      </c>
      <c r="O16" s="54" t="s">
        <v>78</v>
      </c>
    </row>
    <row r="17" spans="1:15" ht="12.75">
      <c r="A17" t="str">
        <f>$A$1&amp;A4</f>
        <v>自由形 200m</v>
      </c>
      <c r="B17">
        <v>10200</v>
      </c>
      <c r="E17" s="4"/>
      <c r="F17" s="4"/>
      <c r="G17" s="4"/>
      <c r="I17">
        <v>32</v>
      </c>
      <c r="J17">
        <f t="shared" si="2"/>
        <v>30</v>
      </c>
      <c r="K17">
        <f t="shared" si="2"/>
        <v>5</v>
      </c>
      <c r="M17" s="54" t="s">
        <v>79</v>
      </c>
      <c r="N17" s="2">
        <v>15</v>
      </c>
      <c r="O17" s="54" t="s">
        <v>80</v>
      </c>
    </row>
    <row r="18" spans="1:15" ht="12.75">
      <c r="A18" t="str">
        <f>$A$1&amp;A5</f>
        <v>自由形</v>
      </c>
      <c r="I18">
        <v>33</v>
      </c>
      <c r="J18">
        <f t="shared" si="2"/>
        <v>30</v>
      </c>
      <c r="K18">
        <f t="shared" si="2"/>
        <v>5</v>
      </c>
      <c r="M18" s="54" t="s">
        <v>81</v>
      </c>
      <c r="N18" s="2">
        <v>16</v>
      </c>
      <c r="O18" s="54" t="s">
        <v>82</v>
      </c>
    </row>
    <row r="19" spans="1:15" ht="12.75">
      <c r="A19" t="str">
        <f>$B$1&amp;B2</f>
        <v>背泳ぎ  50m</v>
      </c>
      <c r="B19">
        <v>20050</v>
      </c>
      <c r="I19">
        <v>34</v>
      </c>
      <c r="J19">
        <f t="shared" si="2"/>
        <v>30</v>
      </c>
      <c r="K19">
        <f t="shared" si="2"/>
        <v>5</v>
      </c>
      <c r="M19" s="54" t="s">
        <v>83</v>
      </c>
      <c r="N19" s="2">
        <v>17</v>
      </c>
      <c r="O19" s="54" t="s">
        <v>84</v>
      </c>
    </row>
    <row r="20" spans="1:15" ht="12.75">
      <c r="A20" t="str">
        <f>$B$1&amp;B3</f>
        <v>背泳ぎ 100m</v>
      </c>
      <c r="B20">
        <v>20100</v>
      </c>
      <c r="I20">
        <v>35</v>
      </c>
      <c r="J20">
        <f>I20</f>
        <v>35</v>
      </c>
      <c r="K20">
        <f>K19+1</f>
        <v>6</v>
      </c>
      <c r="M20" s="51" t="s">
        <v>186</v>
      </c>
      <c r="N20" s="37">
        <v>18</v>
      </c>
      <c r="O20" s="51" t="s">
        <v>187</v>
      </c>
    </row>
    <row r="21" spans="1:15" ht="12.75">
      <c r="A21" t="str">
        <f>$B$1&amp;B4</f>
        <v>背泳ぎ</v>
      </c>
      <c r="I21">
        <v>36</v>
      </c>
      <c r="J21">
        <f aca="true" t="shared" si="3" ref="J21:K24">J20</f>
        <v>35</v>
      </c>
      <c r="K21">
        <f t="shared" si="3"/>
        <v>6</v>
      </c>
      <c r="M21" s="51" t="s">
        <v>189</v>
      </c>
      <c r="N21" s="37">
        <v>19</v>
      </c>
      <c r="O21" s="51" t="s">
        <v>190</v>
      </c>
    </row>
    <row r="22" spans="1:15" ht="12.75">
      <c r="A22" t="str">
        <f>$C$1&amp;C2</f>
        <v>平泳ぎ  50m</v>
      </c>
      <c r="B22">
        <v>30050</v>
      </c>
      <c r="I22">
        <v>37</v>
      </c>
      <c r="J22">
        <f t="shared" si="3"/>
        <v>35</v>
      </c>
      <c r="K22">
        <f t="shared" si="3"/>
        <v>6</v>
      </c>
      <c r="M22" s="51" t="s">
        <v>153</v>
      </c>
      <c r="N22" s="37">
        <v>20</v>
      </c>
      <c r="O22" s="51" t="s">
        <v>192</v>
      </c>
    </row>
    <row r="23" spans="1:15" ht="12.75">
      <c r="A23" t="str">
        <f>$C$1&amp;C3</f>
        <v>平泳ぎ 100m</v>
      </c>
      <c r="B23">
        <v>30100</v>
      </c>
      <c r="I23">
        <v>38</v>
      </c>
      <c r="J23">
        <f t="shared" si="3"/>
        <v>35</v>
      </c>
      <c r="K23">
        <f t="shared" si="3"/>
        <v>6</v>
      </c>
      <c r="M23" s="51" t="s">
        <v>154</v>
      </c>
      <c r="N23" s="37">
        <v>21</v>
      </c>
      <c r="O23" s="51" t="s">
        <v>194</v>
      </c>
    </row>
    <row r="24" spans="1:15" ht="12.75">
      <c r="A24" t="str">
        <f>$C$1&amp;C4</f>
        <v>平泳ぎ</v>
      </c>
      <c r="I24">
        <v>39</v>
      </c>
      <c r="J24">
        <f t="shared" si="3"/>
        <v>35</v>
      </c>
      <c r="K24">
        <f t="shared" si="3"/>
        <v>6</v>
      </c>
      <c r="M24" s="51" t="s">
        <v>155</v>
      </c>
      <c r="N24" s="37">
        <v>22</v>
      </c>
      <c r="O24" s="51" t="s">
        <v>196</v>
      </c>
    </row>
    <row r="25" spans="1:15" ht="12.75">
      <c r="A25" t="str">
        <f>$D$1&amp;D2</f>
        <v>バタフライ  50m</v>
      </c>
      <c r="B25">
        <v>40050</v>
      </c>
      <c r="I25">
        <v>40</v>
      </c>
      <c r="J25">
        <f>I25</f>
        <v>40</v>
      </c>
      <c r="K25">
        <f>K24+1</f>
        <v>7</v>
      </c>
      <c r="M25" s="51" t="s">
        <v>156</v>
      </c>
      <c r="N25" s="37">
        <v>23</v>
      </c>
      <c r="O25" s="51" t="s">
        <v>198</v>
      </c>
    </row>
    <row r="26" spans="1:15" ht="12.75">
      <c r="A26" t="str">
        <f>$D$1&amp;D3</f>
        <v>バタフライ 100m</v>
      </c>
      <c r="B26">
        <v>40100</v>
      </c>
      <c r="I26">
        <v>41</v>
      </c>
      <c r="J26">
        <f aca="true" t="shared" si="4" ref="J26:K29">J25</f>
        <v>40</v>
      </c>
      <c r="K26">
        <f t="shared" si="4"/>
        <v>7</v>
      </c>
      <c r="M26" s="51" t="s">
        <v>157</v>
      </c>
      <c r="N26" s="37">
        <v>24</v>
      </c>
      <c r="O26" s="51" t="s">
        <v>200</v>
      </c>
    </row>
    <row r="27" spans="1:15" ht="12.75">
      <c r="A27" t="str">
        <f>$D$1&amp;D4</f>
        <v>バタフライ</v>
      </c>
      <c r="I27">
        <v>42</v>
      </c>
      <c r="J27">
        <f t="shared" si="4"/>
        <v>40</v>
      </c>
      <c r="K27">
        <f t="shared" si="4"/>
        <v>7</v>
      </c>
      <c r="M27" s="51" t="s">
        <v>202</v>
      </c>
      <c r="N27" s="37">
        <v>25</v>
      </c>
      <c r="O27" s="51" t="s">
        <v>203</v>
      </c>
    </row>
    <row r="28" spans="1:15" ht="12.75">
      <c r="A28" t="str">
        <f>$E$1&amp;E2</f>
        <v>個人メドレー 200m</v>
      </c>
      <c r="B28">
        <v>50200</v>
      </c>
      <c r="I28">
        <v>43</v>
      </c>
      <c r="J28">
        <f t="shared" si="4"/>
        <v>40</v>
      </c>
      <c r="K28">
        <f t="shared" si="4"/>
        <v>7</v>
      </c>
      <c r="M28" s="51" t="s">
        <v>205</v>
      </c>
      <c r="N28" s="37">
        <v>26</v>
      </c>
      <c r="O28" s="51" t="s">
        <v>206</v>
      </c>
    </row>
    <row r="29" spans="1:15" ht="12.75">
      <c r="A29" t="str">
        <f>$E$1&amp;E3</f>
        <v>個人メドレー</v>
      </c>
      <c r="I29">
        <v>44</v>
      </c>
      <c r="J29">
        <f t="shared" si="4"/>
        <v>40</v>
      </c>
      <c r="K29">
        <f t="shared" si="4"/>
        <v>7</v>
      </c>
      <c r="M29" s="55" t="s">
        <v>208</v>
      </c>
      <c r="N29" s="37">
        <v>27</v>
      </c>
      <c r="O29" s="56" t="s">
        <v>209</v>
      </c>
    </row>
    <row r="30" spans="1:15" ht="12.75">
      <c r="A30" t="str">
        <f>$F$1&amp;F2</f>
        <v>リレー 200m</v>
      </c>
      <c r="B30">
        <v>60200</v>
      </c>
      <c r="I30">
        <v>45</v>
      </c>
      <c r="J30">
        <f>I30</f>
        <v>45</v>
      </c>
      <c r="K30">
        <f>K29+1</f>
        <v>8</v>
      </c>
      <c r="M30" s="55" t="s">
        <v>211</v>
      </c>
      <c r="N30" s="37">
        <v>28</v>
      </c>
      <c r="O30" s="56" t="s">
        <v>212</v>
      </c>
    </row>
    <row r="31" spans="1:15" ht="12.75">
      <c r="A31" t="str">
        <f>$F$1&amp;F3</f>
        <v>リレー</v>
      </c>
      <c r="I31">
        <v>46</v>
      </c>
      <c r="J31">
        <f aca="true" t="shared" si="5" ref="J31:K34">J30</f>
        <v>45</v>
      </c>
      <c r="K31">
        <f t="shared" si="5"/>
        <v>8</v>
      </c>
      <c r="M31" s="55" t="s">
        <v>214</v>
      </c>
      <c r="N31" s="37">
        <v>29</v>
      </c>
      <c r="O31" s="56" t="s">
        <v>215</v>
      </c>
    </row>
    <row r="32" spans="1:15" ht="12.75">
      <c r="A32" t="str">
        <f>$G$1&amp;G2</f>
        <v>メドレーリレー 200m</v>
      </c>
      <c r="B32">
        <v>70200</v>
      </c>
      <c r="I32">
        <v>47</v>
      </c>
      <c r="J32">
        <f t="shared" si="5"/>
        <v>45</v>
      </c>
      <c r="K32">
        <f t="shared" si="5"/>
        <v>8</v>
      </c>
      <c r="M32" s="55" t="s">
        <v>217</v>
      </c>
      <c r="N32" s="37">
        <v>30</v>
      </c>
      <c r="O32" s="56" t="s">
        <v>218</v>
      </c>
    </row>
    <row r="33" spans="1:15" ht="12.75">
      <c r="A33" t="str">
        <f>$G$1&amp;G3</f>
        <v>メドレーリレー</v>
      </c>
      <c r="I33">
        <v>48</v>
      </c>
      <c r="J33">
        <f t="shared" si="5"/>
        <v>45</v>
      </c>
      <c r="K33">
        <f t="shared" si="5"/>
        <v>8</v>
      </c>
      <c r="M33" s="55" t="s">
        <v>220</v>
      </c>
      <c r="N33">
        <v>31</v>
      </c>
      <c r="O33" s="56" t="s">
        <v>221</v>
      </c>
    </row>
    <row r="34" spans="9:15" ht="12.75">
      <c r="I34">
        <v>49</v>
      </c>
      <c r="J34">
        <f t="shared" si="5"/>
        <v>45</v>
      </c>
      <c r="K34">
        <f t="shared" si="5"/>
        <v>8</v>
      </c>
      <c r="M34" s="55" t="s">
        <v>222</v>
      </c>
      <c r="N34">
        <v>32</v>
      </c>
      <c r="O34" s="56" t="s">
        <v>222</v>
      </c>
    </row>
    <row r="35" spans="9:15" ht="12.75">
      <c r="I35">
        <v>50</v>
      </c>
      <c r="J35">
        <f>I35</f>
        <v>50</v>
      </c>
      <c r="K35">
        <f>K34+1</f>
        <v>9</v>
      </c>
      <c r="M35" s="56" t="s">
        <v>238</v>
      </c>
      <c r="N35" s="60">
        <v>33</v>
      </c>
      <c r="O35" s="56" t="s">
        <v>239</v>
      </c>
    </row>
    <row r="36" spans="9:15" ht="12.75">
      <c r="I36">
        <v>51</v>
      </c>
      <c r="J36">
        <f aca="true" t="shared" si="6" ref="J36:K39">J35</f>
        <v>50</v>
      </c>
      <c r="K36">
        <f t="shared" si="6"/>
        <v>9</v>
      </c>
      <c r="M36" s="56" t="s">
        <v>240</v>
      </c>
      <c r="N36" s="60">
        <v>34</v>
      </c>
      <c r="O36" s="56" t="s">
        <v>241</v>
      </c>
    </row>
    <row r="37" spans="9:15" ht="12.75">
      <c r="I37">
        <v>52</v>
      </c>
      <c r="J37">
        <f t="shared" si="6"/>
        <v>50</v>
      </c>
      <c r="K37">
        <f t="shared" si="6"/>
        <v>9</v>
      </c>
      <c r="M37" s="56" t="s">
        <v>242</v>
      </c>
      <c r="N37" s="60">
        <v>35</v>
      </c>
      <c r="O37" s="56" t="s">
        <v>243</v>
      </c>
    </row>
    <row r="38" spans="9:15" ht="12.75">
      <c r="I38">
        <v>53</v>
      </c>
      <c r="J38">
        <f t="shared" si="6"/>
        <v>50</v>
      </c>
      <c r="K38">
        <f t="shared" si="6"/>
        <v>9</v>
      </c>
      <c r="M38" s="55" t="s">
        <v>229</v>
      </c>
      <c r="N38" s="60">
        <v>36</v>
      </c>
      <c r="O38" s="56" t="s">
        <v>244</v>
      </c>
    </row>
    <row r="39" spans="9:15" ht="12.75">
      <c r="I39">
        <v>54</v>
      </c>
      <c r="J39">
        <f t="shared" si="6"/>
        <v>50</v>
      </c>
      <c r="K39">
        <f t="shared" si="6"/>
        <v>9</v>
      </c>
      <c r="M39" s="55" t="s">
        <v>231</v>
      </c>
      <c r="N39" s="60">
        <v>37</v>
      </c>
      <c r="O39" s="56" t="s">
        <v>231</v>
      </c>
    </row>
    <row r="40" spans="9:15" ht="12.75">
      <c r="I40">
        <v>55</v>
      </c>
      <c r="J40">
        <f>I40</f>
        <v>55</v>
      </c>
      <c r="K40">
        <f>K39+1</f>
        <v>10</v>
      </c>
      <c r="M40" s="55" t="s">
        <v>232</v>
      </c>
      <c r="N40" s="60">
        <v>38</v>
      </c>
      <c r="O40" s="55" t="s">
        <v>245</v>
      </c>
    </row>
    <row r="41" spans="9:15" ht="12.75">
      <c r="I41">
        <v>56</v>
      </c>
      <c r="J41">
        <f aca="true" t="shared" si="7" ref="J41:K44">J40</f>
        <v>55</v>
      </c>
      <c r="K41">
        <f t="shared" si="7"/>
        <v>10</v>
      </c>
      <c r="M41" s="55" t="s">
        <v>234</v>
      </c>
      <c r="N41" s="60">
        <v>39</v>
      </c>
      <c r="O41" s="56" t="s">
        <v>246</v>
      </c>
    </row>
    <row r="42" spans="9:15" ht="12.75">
      <c r="I42">
        <v>57</v>
      </c>
      <c r="J42">
        <f t="shared" si="7"/>
        <v>55</v>
      </c>
      <c r="K42">
        <f t="shared" si="7"/>
        <v>10</v>
      </c>
      <c r="M42" s="55" t="s">
        <v>236</v>
      </c>
      <c r="N42" s="60">
        <v>40</v>
      </c>
      <c r="O42" s="56" t="s">
        <v>247</v>
      </c>
    </row>
    <row r="43" spans="9:11" ht="12.75">
      <c r="I43">
        <v>58</v>
      </c>
      <c r="J43">
        <f t="shared" si="7"/>
        <v>55</v>
      </c>
      <c r="K43">
        <f t="shared" si="7"/>
        <v>10</v>
      </c>
    </row>
    <row r="44" spans="9:11" ht="12.75">
      <c r="I44">
        <v>59</v>
      </c>
      <c r="J44">
        <f t="shared" si="7"/>
        <v>55</v>
      </c>
      <c r="K44">
        <f t="shared" si="7"/>
        <v>10</v>
      </c>
    </row>
    <row r="45" spans="9:11" ht="12.75">
      <c r="I45">
        <v>60</v>
      </c>
      <c r="J45">
        <f>I45</f>
        <v>60</v>
      </c>
      <c r="K45">
        <f>K44+1</f>
        <v>11</v>
      </c>
    </row>
    <row r="46" spans="9:11" ht="12.75">
      <c r="I46">
        <v>61</v>
      </c>
      <c r="J46">
        <f aca="true" t="shared" si="8" ref="J46:K49">J45</f>
        <v>60</v>
      </c>
      <c r="K46">
        <f t="shared" si="8"/>
        <v>11</v>
      </c>
    </row>
    <row r="47" spans="9:11" ht="12.75">
      <c r="I47">
        <v>62</v>
      </c>
      <c r="J47">
        <f t="shared" si="8"/>
        <v>60</v>
      </c>
      <c r="K47">
        <f t="shared" si="8"/>
        <v>11</v>
      </c>
    </row>
    <row r="48" spans="9:11" ht="12.75">
      <c r="I48">
        <v>63</v>
      </c>
      <c r="J48">
        <f t="shared" si="8"/>
        <v>60</v>
      </c>
      <c r="K48">
        <f t="shared" si="8"/>
        <v>11</v>
      </c>
    </row>
    <row r="49" spans="9:11" ht="12.75">
      <c r="I49">
        <v>64</v>
      </c>
      <c r="J49">
        <f t="shared" si="8"/>
        <v>60</v>
      </c>
      <c r="K49">
        <f t="shared" si="8"/>
        <v>11</v>
      </c>
    </row>
    <row r="50" spans="9:11" ht="12.75">
      <c r="I50">
        <v>65</v>
      </c>
      <c r="J50">
        <f>I50</f>
        <v>65</v>
      </c>
      <c r="K50">
        <f>K49+1</f>
        <v>12</v>
      </c>
    </row>
    <row r="51" spans="9:11" ht="12.75">
      <c r="I51">
        <v>66</v>
      </c>
      <c r="J51">
        <f aca="true" t="shared" si="9" ref="J51:K54">J50</f>
        <v>65</v>
      </c>
      <c r="K51">
        <f t="shared" si="9"/>
        <v>12</v>
      </c>
    </row>
    <row r="52" spans="9:11" ht="12.75">
      <c r="I52">
        <v>67</v>
      </c>
      <c r="J52">
        <f t="shared" si="9"/>
        <v>65</v>
      </c>
      <c r="K52">
        <f t="shared" si="9"/>
        <v>12</v>
      </c>
    </row>
    <row r="53" spans="9:11" ht="12.75">
      <c r="I53">
        <v>68</v>
      </c>
      <c r="J53">
        <f t="shared" si="9"/>
        <v>65</v>
      </c>
      <c r="K53">
        <f t="shared" si="9"/>
        <v>12</v>
      </c>
    </row>
    <row r="54" spans="9:11" ht="12.75">
      <c r="I54">
        <v>69</v>
      </c>
      <c r="J54">
        <f t="shared" si="9"/>
        <v>65</v>
      </c>
      <c r="K54">
        <f t="shared" si="9"/>
        <v>12</v>
      </c>
    </row>
    <row r="55" spans="9:11" ht="12.75">
      <c r="I55">
        <v>70</v>
      </c>
      <c r="J55">
        <f>I55</f>
        <v>70</v>
      </c>
      <c r="K55">
        <f>K54+1</f>
        <v>13</v>
      </c>
    </row>
    <row r="56" spans="9:11" ht="12.75">
      <c r="I56">
        <v>71</v>
      </c>
      <c r="J56">
        <f aca="true" t="shared" si="10" ref="J56:K59">J55</f>
        <v>70</v>
      </c>
      <c r="K56">
        <f t="shared" si="10"/>
        <v>13</v>
      </c>
    </row>
    <row r="57" spans="9:11" ht="12.75">
      <c r="I57">
        <v>72</v>
      </c>
      <c r="J57">
        <f t="shared" si="10"/>
        <v>70</v>
      </c>
      <c r="K57">
        <f t="shared" si="10"/>
        <v>13</v>
      </c>
    </row>
    <row r="58" spans="9:11" ht="12.75">
      <c r="I58">
        <v>73</v>
      </c>
      <c r="J58">
        <f t="shared" si="10"/>
        <v>70</v>
      </c>
      <c r="K58">
        <f t="shared" si="10"/>
        <v>13</v>
      </c>
    </row>
    <row r="59" spans="9:11" ht="12.75">
      <c r="I59">
        <v>74</v>
      </c>
      <c r="J59">
        <f t="shared" si="10"/>
        <v>70</v>
      </c>
      <c r="K59">
        <f t="shared" si="10"/>
        <v>13</v>
      </c>
    </row>
    <row r="60" spans="9:11" ht="12.75">
      <c r="I60">
        <v>75</v>
      </c>
      <c r="J60">
        <f>I60</f>
        <v>75</v>
      </c>
      <c r="K60">
        <f>K59+1</f>
        <v>14</v>
      </c>
    </row>
    <row r="61" spans="9:11" ht="12.75">
      <c r="I61">
        <v>76</v>
      </c>
      <c r="J61">
        <f aca="true" t="shared" si="11" ref="J61:K64">J60</f>
        <v>75</v>
      </c>
      <c r="K61">
        <f t="shared" si="11"/>
        <v>14</v>
      </c>
    </row>
    <row r="62" spans="9:11" ht="12.75">
      <c r="I62">
        <v>77</v>
      </c>
      <c r="J62">
        <f t="shared" si="11"/>
        <v>75</v>
      </c>
      <c r="K62">
        <f t="shared" si="11"/>
        <v>14</v>
      </c>
    </row>
    <row r="63" spans="9:11" ht="12.75">
      <c r="I63">
        <v>78</v>
      </c>
      <c r="J63">
        <f t="shared" si="11"/>
        <v>75</v>
      </c>
      <c r="K63">
        <f t="shared" si="11"/>
        <v>14</v>
      </c>
    </row>
    <row r="64" spans="9:11" ht="12.75">
      <c r="I64">
        <v>79</v>
      </c>
      <c r="J64">
        <f t="shared" si="11"/>
        <v>75</v>
      </c>
      <c r="K64">
        <f t="shared" si="11"/>
        <v>14</v>
      </c>
    </row>
    <row r="65" spans="9:11" ht="12.75">
      <c r="I65">
        <v>80</v>
      </c>
      <c r="J65">
        <f>I65</f>
        <v>80</v>
      </c>
      <c r="K65">
        <f>K64+1</f>
        <v>15</v>
      </c>
    </row>
    <row r="66" spans="9:11" ht="12.75">
      <c r="I66">
        <v>81</v>
      </c>
      <c r="J66">
        <f aca="true" t="shared" si="12" ref="J66:K69">J65</f>
        <v>80</v>
      </c>
      <c r="K66">
        <f t="shared" si="12"/>
        <v>15</v>
      </c>
    </row>
    <row r="67" spans="9:11" ht="12.75">
      <c r="I67">
        <v>82</v>
      </c>
      <c r="J67">
        <f t="shared" si="12"/>
        <v>80</v>
      </c>
      <c r="K67">
        <f t="shared" si="12"/>
        <v>15</v>
      </c>
    </row>
    <row r="68" spans="9:11" ht="12.75">
      <c r="I68">
        <v>83</v>
      </c>
      <c r="J68">
        <f t="shared" si="12"/>
        <v>80</v>
      </c>
      <c r="K68">
        <f t="shared" si="12"/>
        <v>15</v>
      </c>
    </row>
    <row r="69" spans="9:11" ht="12.75">
      <c r="I69">
        <v>84</v>
      </c>
      <c r="J69">
        <f t="shared" si="12"/>
        <v>80</v>
      </c>
      <c r="K69">
        <f t="shared" si="12"/>
        <v>15</v>
      </c>
    </row>
    <row r="70" spans="9:11" ht="12.75">
      <c r="I70">
        <v>85</v>
      </c>
      <c r="J70">
        <f>I70</f>
        <v>85</v>
      </c>
      <c r="K70">
        <f>K69+1</f>
        <v>16</v>
      </c>
    </row>
    <row r="71" spans="9:11" ht="12.75">
      <c r="I71">
        <v>86</v>
      </c>
      <c r="J71">
        <f aca="true" t="shared" si="13" ref="J71:K74">J70</f>
        <v>85</v>
      </c>
      <c r="K71">
        <f t="shared" si="13"/>
        <v>16</v>
      </c>
    </row>
    <row r="72" spans="9:11" ht="12.75">
      <c r="I72">
        <v>87</v>
      </c>
      <c r="J72">
        <f t="shared" si="13"/>
        <v>85</v>
      </c>
      <c r="K72">
        <f t="shared" si="13"/>
        <v>16</v>
      </c>
    </row>
    <row r="73" spans="9:11" ht="12.75">
      <c r="I73">
        <v>88</v>
      </c>
      <c r="J73">
        <f t="shared" si="13"/>
        <v>85</v>
      </c>
      <c r="K73">
        <f t="shared" si="13"/>
        <v>16</v>
      </c>
    </row>
    <row r="74" spans="9:11" ht="12.75">
      <c r="I74">
        <v>89</v>
      </c>
      <c r="J74">
        <f t="shared" si="13"/>
        <v>85</v>
      </c>
      <c r="K74">
        <f t="shared" si="13"/>
        <v>16</v>
      </c>
    </row>
    <row r="75" spans="9:11" ht="12.75">
      <c r="I75">
        <v>90</v>
      </c>
      <c r="J75">
        <f>I75</f>
        <v>90</v>
      </c>
      <c r="K75">
        <f>K74+1</f>
        <v>17</v>
      </c>
    </row>
    <row r="76" spans="9:11" ht="12.75">
      <c r="I76">
        <v>91</v>
      </c>
      <c r="J76">
        <f aca="true" t="shared" si="14" ref="J76:J85">J75</f>
        <v>90</v>
      </c>
      <c r="K76">
        <f aca="true" t="shared" si="15" ref="K76:K85">K75</f>
        <v>17</v>
      </c>
    </row>
    <row r="77" spans="9:11" ht="12.75">
      <c r="I77">
        <v>92</v>
      </c>
      <c r="J77">
        <f t="shared" si="14"/>
        <v>90</v>
      </c>
      <c r="K77">
        <f t="shared" si="15"/>
        <v>17</v>
      </c>
    </row>
    <row r="78" spans="9:11" ht="12.75">
      <c r="I78">
        <v>93</v>
      </c>
      <c r="J78">
        <f t="shared" si="14"/>
        <v>90</v>
      </c>
      <c r="K78">
        <f t="shared" si="15"/>
        <v>17</v>
      </c>
    </row>
    <row r="79" spans="9:11" ht="12.75">
      <c r="I79">
        <v>94</v>
      </c>
      <c r="J79">
        <f t="shared" si="14"/>
        <v>90</v>
      </c>
      <c r="K79">
        <f t="shared" si="15"/>
        <v>17</v>
      </c>
    </row>
    <row r="80" spans="9:11" ht="12.75">
      <c r="I80">
        <v>95</v>
      </c>
      <c r="J80">
        <f t="shared" si="14"/>
        <v>90</v>
      </c>
      <c r="K80">
        <f t="shared" si="15"/>
        <v>17</v>
      </c>
    </row>
    <row r="81" spans="9:11" ht="12.75">
      <c r="I81">
        <v>96</v>
      </c>
      <c r="J81">
        <f t="shared" si="14"/>
        <v>90</v>
      </c>
      <c r="K81">
        <f t="shared" si="15"/>
        <v>17</v>
      </c>
    </row>
    <row r="82" spans="9:11" ht="12.75">
      <c r="I82">
        <v>97</v>
      </c>
      <c r="J82">
        <f t="shared" si="14"/>
        <v>90</v>
      </c>
      <c r="K82">
        <f t="shared" si="15"/>
        <v>17</v>
      </c>
    </row>
    <row r="83" spans="9:11" ht="12.75">
      <c r="I83">
        <v>98</v>
      </c>
      <c r="J83">
        <f t="shared" si="14"/>
        <v>90</v>
      </c>
      <c r="K83">
        <f t="shared" si="15"/>
        <v>17</v>
      </c>
    </row>
    <row r="84" spans="9:11" ht="12.75">
      <c r="I84">
        <v>99</v>
      </c>
      <c r="J84">
        <f t="shared" si="14"/>
        <v>90</v>
      </c>
      <c r="K84">
        <f t="shared" si="15"/>
        <v>17</v>
      </c>
    </row>
    <row r="85" spans="9:11" ht="12.75">
      <c r="I85">
        <v>100</v>
      </c>
      <c r="J85">
        <f t="shared" si="14"/>
        <v>90</v>
      </c>
      <c r="K85">
        <f t="shared" si="15"/>
        <v>17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51.00390625" style="0" bestFit="1" customWidth="1"/>
  </cols>
  <sheetData>
    <row r="1" spans="1:3" ht="12.75">
      <c r="A1">
        <v>0</v>
      </c>
      <c r="B1" s="57"/>
      <c r="C1" s="57"/>
    </row>
    <row r="2" spans="1:4" ht="12.75">
      <c r="A2" t="s">
        <v>248</v>
      </c>
      <c r="B2">
        <v>1000</v>
      </c>
      <c r="C2">
        <v>2000</v>
      </c>
      <c r="D2">
        <v>1</v>
      </c>
    </row>
    <row r="3" spans="1:4" ht="12.75">
      <c r="A3" t="s">
        <v>249</v>
      </c>
      <c r="B3">
        <v>1000</v>
      </c>
      <c r="C3">
        <v>2000</v>
      </c>
      <c r="D3">
        <v>1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Keiji　Yotsutsuji</dc:creator>
  <cp:keywords/>
  <dc:description/>
  <cp:lastModifiedBy>k-yotsutsuji</cp:lastModifiedBy>
  <cp:lastPrinted>2015-08-06T06:51:16Z</cp:lastPrinted>
  <dcterms:created xsi:type="dcterms:W3CDTF">2005-06-08T13:46:13Z</dcterms:created>
  <dcterms:modified xsi:type="dcterms:W3CDTF">2022-05-21T04:37:12Z</dcterms:modified>
  <cp:category/>
  <cp:version/>
  <cp:contentType/>
  <cp:contentStatus/>
  <cp:revision>1</cp:revision>
</cp:coreProperties>
</file>